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Servicios Estadísticos\2019\Frontera Sur\Agosto 2019\EMIF SUR\"/>
    </mc:Choice>
  </mc:AlternateContent>
  <bookViews>
    <workbookView xWindow="0" yWindow="0" windowWidth="25200" windowHeight="11880" tabRatio="805"/>
  </bookViews>
  <sheets>
    <sheet name="9.1.1" sheetId="19" r:id="rId1"/>
    <sheet name="9.1.2" sheetId="20" r:id="rId2"/>
    <sheet name="9.1.3" sheetId="21" r:id="rId3"/>
    <sheet name="9.1.4" sheetId="22" r:id="rId4"/>
    <sheet name="9.1.5" sheetId="28" r:id="rId5"/>
    <sheet name="9.1.6" sheetId="29" r:id="rId6"/>
    <sheet name="9.1.7" sheetId="30" r:id="rId7"/>
    <sheet name="9.1.8" sheetId="31" r:id="rId8"/>
    <sheet name="9.1.9" sheetId="32" r:id="rId9"/>
    <sheet name="9.1.10" sheetId="33" r:id="rId10"/>
    <sheet name="9.1.11" sheetId="34" r:id="rId11"/>
    <sheet name="9.1.12" sheetId="35" r:id="rId12"/>
  </sheets>
  <definedNames>
    <definedName name="_xlnm._FilterDatabase" localSheetId="0" hidden="1">'9.1.1'!#REF!</definedName>
    <definedName name="_xlnm._FilterDatabase" localSheetId="9" hidden="1">'9.1.10'!#REF!</definedName>
    <definedName name="_xlnm._FilterDatabase" localSheetId="10" hidden="1">'9.1.11'!#REF!</definedName>
    <definedName name="_xlnm._FilterDatabase" localSheetId="11" hidden="1">'9.1.12'!#REF!</definedName>
    <definedName name="_xlnm._FilterDatabase" localSheetId="1" hidden="1">'9.1.2'!#REF!</definedName>
    <definedName name="_xlnm._FilterDatabase" localSheetId="2" hidden="1">'9.1.3'!#REF!</definedName>
    <definedName name="_xlnm._FilterDatabase" localSheetId="3" hidden="1">'9.1.4'!#REF!</definedName>
    <definedName name="_xlnm._FilterDatabase" localSheetId="4" hidden="1">'9.1.5'!#REF!</definedName>
    <definedName name="_xlnm._FilterDatabase" localSheetId="5" hidden="1">'9.1.6'!#REF!</definedName>
    <definedName name="_xlnm._FilterDatabase" localSheetId="6" hidden="1">'9.1.7'!#REF!</definedName>
    <definedName name="_xlnm._FilterDatabase" localSheetId="7" hidden="1">'9.1.8'!#REF!</definedName>
    <definedName name="_xlnm._FilterDatabase" localSheetId="8" hidden="1">'9.1.9'!#REF!</definedName>
    <definedName name="_xlnm.Print_Area" localSheetId="0">'9.1.1'!$A$1:$AB$113</definedName>
    <definedName name="_xlnm.Print_Area" localSheetId="9">'9.1.10'!$A$1:$AB$70</definedName>
    <definedName name="_xlnm.Print_Area" localSheetId="10">'9.1.11'!$A$1:$AB$71</definedName>
    <definedName name="_xlnm.Print_Area" localSheetId="11">'9.1.12'!$A$1:$AB$63</definedName>
    <definedName name="_xlnm.Print_Area" localSheetId="1">'9.1.2'!$A$1:$AA$71</definedName>
    <definedName name="_xlnm.Print_Area" localSheetId="2">'9.1.3'!$A$1:$AB$71</definedName>
    <definedName name="_xlnm.Print_Area" localSheetId="3">'9.1.4'!$A$1:$AB$63</definedName>
    <definedName name="_xlnm.Print_Area" localSheetId="4">'9.1.5'!$A$1:$AB$105</definedName>
    <definedName name="_xlnm.Print_Area" localSheetId="5">'9.1.6'!$A$1:$AB$70</definedName>
    <definedName name="_xlnm.Print_Area" localSheetId="6">'9.1.7'!$A$1:$AB$71</definedName>
    <definedName name="_xlnm.Print_Area" localSheetId="7">'9.1.8'!$A$1:$AB$63</definedName>
    <definedName name="_xlnm.Print_Area" localSheetId="8">'9.1.9'!$A$1:$AB$107</definedName>
    <definedName name="_xlnm.Print_Titles" localSheetId="0">'9.1.1'!$1:$11</definedName>
    <definedName name="_xlnm.Print_Titles" localSheetId="9">'9.1.10'!$1:$11</definedName>
    <definedName name="_xlnm.Print_Titles" localSheetId="10">'9.1.11'!$1:$11</definedName>
    <definedName name="_xlnm.Print_Titles" localSheetId="11">'9.1.12'!$1:$11</definedName>
    <definedName name="_xlnm.Print_Titles" localSheetId="1">'9.1.2'!$1:$11</definedName>
    <definedName name="_xlnm.Print_Titles" localSheetId="2">'9.1.3'!$1:$11</definedName>
    <definedName name="_xlnm.Print_Titles" localSheetId="3">'9.1.4'!$1:$11</definedName>
    <definedName name="_xlnm.Print_Titles" localSheetId="4">'9.1.5'!$1:$11</definedName>
    <definedName name="_xlnm.Print_Titles" localSheetId="5">'9.1.6'!$1:$11</definedName>
    <definedName name="_xlnm.Print_Titles" localSheetId="6">'9.1.7'!$1:$11</definedName>
    <definedName name="_xlnm.Print_Titles" localSheetId="7">'9.1.8'!$1:$11</definedName>
    <definedName name="_xlnm.Print_Titles" localSheetId="8">'9.1.9'!$1:$11</definedName>
  </definedNames>
  <calcPr calcId="162913"/>
</workbook>
</file>

<file path=xl/calcChain.xml><?xml version="1.0" encoding="utf-8"?>
<calcChain xmlns="http://schemas.openxmlformats.org/spreadsheetml/2006/main">
  <c r="R15" i="30" l="1"/>
  <c r="R15" i="21"/>
  <c r="R49" i="34" l="1"/>
  <c r="R49" i="30"/>
  <c r="R49" i="21"/>
  <c r="AK16" i="34" l="1"/>
  <c r="AK54" i="31"/>
  <c r="AK36" i="31"/>
  <c r="AK17" i="30"/>
  <c r="AK16" i="30"/>
  <c r="AK55" i="22"/>
  <c r="AK35" i="22"/>
  <c r="AK24" i="22"/>
  <c r="AK59" i="21"/>
  <c r="AK51" i="21"/>
  <c r="AK42" i="21"/>
  <c r="AK21" i="21"/>
  <c r="AK16" i="21"/>
  <c r="AJ61" i="20"/>
  <c r="AJ58" i="20"/>
  <c r="AJ53" i="20"/>
  <c r="AJ45" i="20"/>
  <c r="AJ44" i="20"/>
  <c r="AJ39" i="20"/>
  <c r="AJ20" i="20"/>
  <c r="AJ16" i="20"/>
  <c r="AK61" i="19"/>
  <c r="AK47" i="19"/>
  <c r="AK44" i="19"/>
  <c r="AK43" i="19"/>
  <c r="AK38" i="19"/>
  <c r="AK22" i="19"/>
  <c r="AK16" i="19"/>
  <c r="AK17" i="34" l="1"/>
  <c r="AK55" i="31"/>
  <c r="AK35" i="31"/>
  <c r="AK15" i="30"/>
  <c r="AK54" i="22"/>
  <c r="AK36" i="22"/>
  <c r="AK31" i="22"/>
  <c r="AK30" i="22"/>
  <c r="AI26" i="22"/>
  <c r="AK26" i="22"/>
  <c r="AI25" i="22"/>
  <c r="AK25" i="22"/>
  <c r="AK62" i="21"/>
  <c r="AK61" i="21"/>
  <c r="AK60" i="21"/>
  <c r="AK55" i="21"/>
  <c r="AK54" i="21"/>
  <c r="AK53" i="21"/>
  <c r="AK52" i="21"/>
  <c r="AK50" i="21"/>
  <c r="AK46" i="21"/>
  <c r="AK45" i="21"/>
  <c r="AK44" i="21"/>
  <c r="AK43" i="21"/>
  <c r="AK41" i="21"/>
  <c r="AK40" i="21"/>
  <c r="AK39" i="21"/>
  <c r="AK22" i="21"/>
  <c r="AK17" i="21"/>
  <c r="AJ60" i="20"/>
  <c r="AJ59" i="20"/>
  <c r="AJ54" i="20"/>
  <c r="AJ49" i="20"/>
  <c r="AJ48" i="20"/>
  <c r="AJ47" i="20"/>
  <c r="AJ46" i="20"/>
  <c r="AJ40" i="20"/>
  <c r="AH39" i="20"/>
  <c r="AJ25" i="20"/>
  <c r="AJ24" i="20"/>
  <c r="AJ23" i="20"/>
  <c r="AJ22" i="20"/>
  <c r="AJ21" i="20"/>
  <c r="AJ17" i="20"/>
  <c r="AJ15" i="20"/>
  <c r="AH16" i="20"/>
  <c r="AK39" i="19"/>
  <c r="AK27" i="19"/>
  <c r="AK17" i="19"/>
  <c r="AK62" i="19" l="1"/>
  <c r="AK63" i="19"/>
  <c r="AK64" i="19"/>
  <c r="AK65" i="19"/>
  <c r="AE53" i="19"/>
  <c r="AK49" i="19"/>
  <c r="AK48" i="19"/>
  <c r="AI48" i="19"/>
  <c r="AI47" i="19"/>
  <c r="AI44" i="19"/>
  <c r="AI43" i="19"/>
  <c r="AI39" i="19"/>
  <c r="AK37" i="19"/>
  <c r="AI38" i="19"/>
  <c r="AK29" i="19"/>
  <c r="AK28" i="19"/>
  <c r="AK26" i="19"/>
  <c r="AK25" i="19"/>
  <c r="AK24" i="19"/>
  <c r="AK23" i="19"/>
  <c r="AI22" i="19"/>
  <c r="AI16" i="19"/>
  <c r="AI15" i="19" s="1"/>
  <c r="AI17" i="19"/>
  <c r="AI18" i="19"/>
  <c r="AK18" i="19"/>
  <c r="AI19" i="19"/>
  <c r="AK19" i="19"/>
  <c r="AK15" i="19" l="1"/>
  <c r="R53" i="35"/>
  <c r="AK54" i="35" s="1"/>
  <c r="R47" i="35"/>
  <c r="R40" i="35"/>
  <c r="R34" i="35"/>
  <c r="AK36" i="35" s="1"/>
  <c r="R29" i="35"/>
  <c r="AK30" i="35" s="1"/>
  <c r="R23" i="35"/>
  <c r="AK25" i="35" s="1"/>
  <c r="R16" i="35"/>
  <c r="R58" i="34"/>
  <c r="AK60" i="34" s="1"/>
  <c r="AK51" i="34"/>
  <c r="R38" i="34"/>
  <c r="R27" i="34"/>
  <c r="AK29" i="34" s="1"/>
  <c r="R20" i="34"/>
  <c r="AK21" i="34" s="1"/>
  <c r="R15" i="34"/>
  <c r="R13" i="34" s="1"/>
  <c r="R56" i="33"/>
  <c r="AK58" i="33" s="1"/>
  <c r="R51" i="33"/>
  <c r="AK53" i="33" s="1"/>
  <c r="R42" i="33"/>
  <c r="R38" i="33"/>
  <c r="R33" i="33"/>
  <c r="R28" i="33"/>
  <c r="R19" i="33"/>
  <c r="R15" i="33"/>
  <c r="R13" i="33" s="1"/>
  <c r="R89" i="32"/>
  <c r="R87" i="32" s="1"/>
  <c r="AK90" i="32" s="1"/>
  <c r="R64" i="32"/>
  <c r="R63" i="32" s="1"/>
  <c r="AK67" i="32" s="1"/>
  <c r="R55" i="32"/>
  <c r="AK56" i="32" s="1"/>
  <c r="R48" i="32"/>
  <c r="AK48" i="32" s="1"/>
  <c r="R42" i="32"/>
  <c r="AK44" i="32" s="1"/>
  <c r="R32" i="32"/>
  <c r="AK35" i="32" s="1"/>
  <c r="R37" i="32"/>
  <c r="AK38" i="32" s="1"/>
  <c r="R21" i="32"/>
  <c r="AK22" i="32" s="1"/>
  <c r="R15" i="32"/>
  <c r="AK16" i="32" s="1"/>
  <c r="R53" i="31"/>
  <c r="R47" i="31"/>
  <c r="R46" i="31" s="1"/>
  <c r="AK50" i="31" s="1"/>
  <c r="R40" i="31"/>
  <c r="AK43" i="31" s="1"/>
  <c r="R34" i="31"/>
  <c r="R29" i="31"/>
  <c r="R23" i="31"/>
  <c r="AK24" i="31" s="1"/>
  <c r="R16" i="31"/>
  <c r="R15" i="31" s="1"/>
  <c r="AK17" i="31" s="1"/>
  <c r="R58" i="30"/>
  <c r="AK60" i="30" s="1"/>
  <c r="AK52" i="30"/>
  <c r="R38" i="30"/>
  <c r="AK41" i="30" s="1"/>
  <c r="R27" i="30"/>
  <c r="R20" i="30"/>
  <c r="R13" i="30"/>
  <c r="R56" i="29"/>
  <c r="AK57" i="29" s="1"/>
  <c r="R52" i="29"/>
  <c r="AK54" i="29" s="1"/>
  <c r="R43" i="29"/>
  <c r="AK49" i="29" s="1"/>
  <c r="R33" i="29"/>
  <c r="P33" i="29"/>
  <c r="R38" i="29"/>
  <c r="AK40" i="29" s="1"/>
  <c r="AK16" i="33" l="1"/>
  <c r="AK17" i="33"/>
  <c r="AK20" i="33"/>
  <c r="AK25" i="33"/>
  <c r="AK24" i="33"/>
  <c r="AK23" i="33"/>
  <c r="AK22" i="33"/>
  <c r="AK21" i="33"/>
  <c r="AK16" i="35"/>
  <c r="AK31" i="30"/>
  <c r="AK28" i="30"/>
  <c r="AK40" i="35"/>
  <c r="AK45" i="33"/>
  <c r="AK43" i="33"/>
  <c r="AK41" i="34"/>
  <c r="AK46" i="34"/>
  <c r="R13" i="32"/>
  <c r="AK40" i="33"/>
  <c r="AK39" i="33"/>
  <c r="AK22" i="30"/>
  <c r="AK21" i="30"/>
  <c r="AK30" i="33"/>
  <c r="AK29" i="33"/>
  <c r="AK34" i="33"/>
  <c r="AK33" i="33" s="1"/>
  <c r="AK35" i="33"/>
  <c r="AK36" i="33"/>
  <c r="AK35" i="29"/>
  <c r="AK34" i="29"/>
  <c r="AK59" i="30"/>
  <c r="AK61" i="30"/>
  <c r="AK62" i="30"/>
  <c r="AK31" i="31"/>
  <c r="AK30" i="31"/>
  <c r="AK43" i="32"/>
  <c r="AK92" i="32"/>
  <c r="AK88" i="32"/>
  <c r="AK91" i="32"/>
  <c r="AK89" i="32" s="1"/>
  <c r="AK93" i="32"/>
  <c r="AK57" i="33"/>
  <c r="AK59" i="33"/>
  <c r="AK60" i="33"/>
  <c r="R25" i="34"/>
  <c r="AK35" i="34"/>
  <c r="AK28" i="34"/>
  <c r="AK30" i="34"/>
  <c r="AK34" i="34"/>
  <c r="AK31" i="34"/>
  <c r="AK33" i="34"/>
  <c r="AK32" i="34"/>
  <c r="R15" i="35"/>
  <c r="R39" i="35"/>
  <c r="AK39" i="29"/>
  <c r="AK53" i="29"/>
  <c r="R25" i="30"/>
  <c r="AK35" i="30"/>
  <c r="AK34" i="30"/>
  <c r="AK30" i="30"/>
  <c r="AK33" i="30"/>
  <c r="AK32" i="30"/>
  <c r="AK29" i="30"/>
  <c r="AK18" i="31"/>
  <c r="AK16" i="31" s="1"/>
  <c r="AK20" i="31"/>
  <c r="AK19" i="31"/>
  <c r="AK19" i="32"/>
  <c r="AK18" i="32"/>
  <c r="AK17" i="32"/>
  <c r="AK26" i="32"/>
  <c r="AK25" i="32"/>
  <c r="AK23" i="32"/>
  <c r="AK24" i="32"/>
  <c r="AK28" i="32"/>
  <c r="AK27" i="32"/>
  <c r="R47" i="32"/>
  <c r="AK43" i="34"/>
  <c r="AK42" i="34"/>
  <c r="AK45" i="34"/>
  <c r="AK40" i="34"/>
  <c r="AK39" i="34"/>
  <c r="AK44" i="34"/>
  <c r="AK24" i="35"/>
  <c r="AK26" i="35"/>
  <c r="R46" i="35"/>
  <c r="AK47" i="35" s="1"/>
  <c r="AK46" i="29"/>
  <c r="AK47" i="29"/>
  <c r="AK44" i="29"/>
  <c r="AK48" i="29"/>
  <c r="AK45" i="29"/>
  <c r="AK60" i="29"/>
  <c r="AK59" i="29"/>
  <c r="AK58" i="29"/>
  <c r="AK46" i="30"/>
  <c r="AK42" i="30"/>
  <c r="AK45" i="30"/>
  <c r="AK39" i="30"/>
  <c r="AK40" i="30"/>
  <c r="AK44" i="30"/>
  <c r="AK43" i="30"/>
  <c r="R13" i="31"/>
  <c r="R39" i="31"/>
  <c r="AK42" i="31"/>
  <c r="AK41" i="31"/>
  <c r="AK40" i="31"/>
  <c r="AK39" i="32"/>
  <c r="AK57" i="32"/>
  <c r="AK60" i="32"/>
  <c r="AK59" i="32"/>
  <c r="AK58" i="32"/>
  <c r="AK47" i="33"/>
  <c r="AK46" i="33"/>
  <c r="AK48" i="33"/>
  <c r="AK44" i="33"/>
  <c r="AK54" i="34"/>
  <c r="AK52" i="34"/>
  <c r="AK53" i="34"/>
  <c r="AK55" i="34"/>
  <c r="AK50" i="34"/>
  <c r="AK31" i="35"/>
  <c r="AK55" i="35"/>
  <c r="AK53" i="30"/>
  <c r="AK50" i="30"/>
  <c r="AK55" i="30"/>
  <c r="AK54" i="30"/>
  <c r="AK51" i="30"/>
  <c r="AK25" i="31"/>
  <c r="AK26" i="31"/>
  <c r="AK49" i="31"/>
  <c r="AK48" i="31"/>
  <c r="AK47" i="31" s="1"/>
  <c r="AK34" i="32"/>
  <c r="AK33" i="32"/>
  <c r="AK84" i="32"/>
  <c r="AK81" i="32"/>
  <c r="AK77" i="32"/>
  <c r="AK73" i="32"/>
  <c r="AK69" i="32"/>
  <c r="AK65" i="32"/>
  <c r="AK83" i="32"/>
  <c r="AK75" i="32"/>
  <c r="AK80" i="32"/>
  <c r="AK76" i="32"/>
  <c r="AK72" i="32"/>
  <c r="AK68" i="32"/>
  <c r="AK79" i="32"/>
  <c r="AK71" i="32"/>
  <c r="AK82" i="32"/>
  <c r="AK66" i="32"/>
  <c r="AK70" i="32"/>
  <c r="AK78" i="32"/>
  <c r="AK74" i="32"/>
  <c r="AK52" i="33"/>
  <c r="AK22" i="34"/>
  <c r="AK62" i="34"/>
  <c r="AK61" i="34"/>
  <c r="AK59" i="34"/>
  <c r="AK35" i="35"/>
  <c r="R28" i="29"/>
  <c r="AK30" i="29" s="1"/>
  <c r="R19" i="29"/>
  <c r="AK20" i="29" s="1"/>
  <c r="R15" i="29"/>
  <c r="AK17" i="29" s="1"/>
  <c r="R89" i="28"/>
  <c r="R87" i="28" s="1"/>
  <c r="AK92" i="28" s="1"/>
  <c r="R64" i="28"/>
  <c r="R63" i="28" s="1"/>
  <c r="AK69" i="28" s="1"/>
  <c r="R55" i="28"/>
  <c r="R48" i="28"/>
  <c r="R42" i="28"/>
  <c r="AK43" i="28" s="1"/>
  <c r="R37" i="28"/>
  <c r="AK38" i="28" s="1"/>
  <c r="R32" i="28"/>
  <c r="AK33" i="28" s="1"/>
  <c r="R21" i="28"/>
  <c r="R15" i="28"/>
  <c r="R53" i="22"/>
  <c r="R47" i="22"/>
  <c r="AK48" i="22" s="1"/>
  <c r="P47" i="22"/>
  <c r="R40" i="22"/>
  <c r="AK64" i="32" l="1"/>
  <c r="AK42" i="35"/>
  <c r="AK43" i="35"/>
  <c r="R13" i="35"/>
  <c r="AK18" i="35"/>
  <c r="AK56" i="28"/>
  <c r="AK59" i="28"/>
  <c r="AK28" i="28"/>
  <c r="AK22" i="28"/>
  <c r="AI49" i="22"/>
  <c r="AI47" i="22"/>
  <c r="AI50" i="22"/>
  <c r="AI48" i="22"/>
  <c r="AK25" i="28"/>
  <c r="AK27" i="28"/>
  <c r="AK24" i="28"/>
  <c r="AK29" i="28"/>
  <c r="AK23" i="28"/>
  <c r="AK26" i="28"/>
  <c r="R47" i="28"/>
  <c r="AK49" i="28" s="1"/>
  <c r="AK48" i="28"/>
  <c r="R13" i="28"/>
  <c r="AK16" i="28" s="1"/>
  <c r="AK41" i="35"/>
  <c r="R46" i="22"/>
  <c r="AK47" i="22"/>
  <c r="AK50" i="22"/>
  <c r="AK49" i="22"/>
  <c r="AK35" i="28"/>
  <c r="AK34" i="28"/>
  <c r="AK58" i="28"/>
  <c r="AK60" i="28"/>
  <c r="AK57" i="28"/>
  <c r="R13" i="29"/>
  <c r="AK16" i="29"/>
  <c r="AK15" i="29" s="1"/>
  <c r="AK20" i="30"/>
  <c r="AK39" i="28"/>
  <c r="AK83" i="28"/>
  <c r="AK79" i="28"/>
  <c r="AK75" i="28"/>
  <c r="AK71" i="28"/>
  <c r="AK67" i="28"/>
  <c r="AK84" i="28"/>
  <c r="AK82" i="28"/>
  <c r="AK78" i="28"/>
  <c r="AK74" i="28"/>
  <c r="AK70" i="28"/>
  <c r="AK66" i="28"/>
  <c r="AK77" i="28"/>
  <c r="AK81" i="28"/>
  <c r="AK65" i="28"/>
  <c r="AK72" i="28"/>
  <c r="AK76" i="28"/>
  <c r="AK68" i="28"/>
  <c r="AK73" i="28"/>
  <c r="AK80" i="28"/>
  <c r="AK24" i="29"/>
  <c r="AK23" i="29"/>
  <c r="AK22" i="29"/>
  <c r="AK25" i="29"/>
  <c r="AK21" i="29"/>
  <c r="AK50" i="32"/>
  <c r="AK52" i="32"/>
  <c r="AK49" i="32"/>
  <c r="AK51" i="32"/>
  <c r="AK15" i="31"/>
  <c r="AK17" i="35"/>
  <c r="AK19" i="35"/>
  <c r="AK20" i="35"/>
  <c r="R39" i="22"/>
  <c r="AK43" i="22"/>
  <c r="AK41" i="22"/>
  <c r="AK40" i="22"/>
  <c r="AK42" i="22"/>
  <c r="AK44" i="28"/>
  <c r="AK93" i="28"/>
  <c r="AK90" i="28"/>
  <c r="AK88" i="28"/>
  <c r="AK91" i="28"/>
  <c r="AK29" i="29"/>
  <c r="AK48" i="35"/>
  <c r="AK49" i="35"/>
  <c r="AK50" i="35"/>
  <c r="R34" i="22"/>
  <c r="R29" i="22"/>
  <c r="R23" i="22"/>
  <c r="P16" i="22"/>
  <c r="AK19" i="22" s="1"/>
  <c r="R16" i="22"/>
  <c r="AK16" i="22" s="1"/>
  <c r="R15" i="22" l="1"/>
  <c r="R13" i="22" s="1"/>
  <c r="AK17" i="22"/>
  <c r="AK20" i="22"/>
  <c r="AK18" i="22"/>
  <c r="AK19" i="29"/>
  <c r="AK64" i="28"/>
  <c r="AI17" i="22"/>
  <c r="AI16" i="22"/>
  <c r="AI20" i="22"/>
  <c r="AK19" i="28"/>
  <c r="AK17" i="28"/>
  <c r="AK18" i="28"/>
  <c r="AK89" i="28"/>
  <c r="AK52" i="28"/>
  <c r="AK47" i="28" s="1"/>
  <c r="AK50" i="28"/>
  <c r="R58" i="21" l="1"/>
  <c r="R38" i="21" l="1"/>
  <c r="R27" i="21"/>
  <c r="R20" i="21"/>
  <c r="R13" i="21"/>
  <c r="R57" i="20"/>
  <c r="R52" i="20"/>
  <c r="R43" i="20"/>
  <c r="R38" i="20"/>
  <c r="R33" i="20"/>
  <c r="AJ34" i="20" s="1"/>
  <c r="P33" i="20"/>
  <c r="AK34" i="21" l="1"/>
  <c r="AK28" i="21"/>
  <c r="AK30" i="21"/>
  <c r="AK33" i="21"/>
  <c r="AK29" i="21"/>
  <c r="AK35" i="21"/>
  <c r="AK31" i="21"/>
  <c r="AK32" i="21"/>
  <c r="R25" i="21"/>
  <c r="AJ35" i="20"/>
  <c r="R28" i="20"/>
  <c r="AJ29" i="20" s="1"/>
  <c r="R19" i="20"/>
  <c r="R15" i="20"/>
  <c r="R13" i="20" s="1"/>
  <c r="R94" i="19"/>
  <c r="AK93" i="19" s="1"/>
  <c r="R69" i="19"/>
  <c r="R68" i="19" s="1"/>
  <c r="AJ30" i="20" l="1"/>
  <c r="AJ28" i="20"/>
  <c r="AK86" i="19"/>
  <c r="AK82" i="19"/>
  <c r="AK78" i="19"/>
  <c r="AK74" i="19"/>
  <c r="AK71" i="19"/>
  <c r="AK89" i="19"/>
  <c r="AK85" i="19"/>
  <c r="AK81" i="19"/>
  <c r="AK77" i="19"/>
  <c r="AK73" i="19"/>
  <c r="AK88" i="19"/>
  <c r="AK84" i="19"/>
  <c r="AK80" i="19"/>
  <c r="AK76" i="19"/>
  <c r="AK72" i="19"/>
  <c r="AK87" i="19"/>
  <c r="AK83" i="19"/>
  <c r="AK79" i="19"/>
  <c r="AK75" i="19"/>
  <c r="AK70" i="19"/>
  <c r="R92" i="19"/>
  <c r="AK94" i="19"/>
  <c r="AK96" i="19"/>
  <c r="AK95" i="19"/>
  <c r="AK97" i="19"/>
  <c r="AK98" i="19"/>
  <c r="R60" i="19"/>
  <c r="AK69" i="19" l="1"/>
  <c r="AK68" i="19" s="1"/>
  <c r="R53" i="19"/>
  <c r="AK53" i="19" s="1"/>
  <c r="R52" i="19" l="1"/>
  <c r="AK54" i="19"/>
  <c r="AK56" i="19"/>
  <c r="AK57" i="19"/>
  <c r="AK55" i="19"/>
  <c r="R46" i="19"/>
  <c r="R42" i="19"/>
  <c r="R37" i="19"/>
  <c r="R32" i="19"/>
  <c r="AK33" i="19" s="1"/>
  <c r="R21" i="19"/>
  <c r="R13" i="19" s="1"/>
  <c r="AK34" i="19" l="1"/>
  <c r="AK35" i="19"/>
  <c r="R15" i="19"/>
  <c r="AK23" i="35" l="1"/>
  <c r="AK15" i="35"/>
  <c r="AK58" i="34"/>
  <c r="AK49" i="34"/>
  <c r="AK20" i="34"/>
  <c r="AK15" i="34"/>
  <c r="AK51" i="33"/>
  <c r="AK38" i="33"/>
  <c r="AK28" i="33"/>
  <c r="AK47" i="32"/>
  <c r="AK42" i="32"/>
  <c r="AK32" i="32"/>
  <c r="AK46" i="31"/>
  <c r="AK34" i="31"/>
  <c r="AK23" i="31"/>
  <c r="AK37" i="28"/>
  <c r="AK32" i="28"/>
  <c r="AK15" i="28"/>
  <c r="AK53" i="22"/>
  <c r="AK46" i="22"/>
  <c r="AK34" i="22"/>
  <c r="AK29" i="22"/>
  <c r="AK15" i="22"/>
  <c r="AK58" i="21"/>
  <c r="AK38" i="21"/>
  <c r="AK20" i="21"/>
  <c r="AK15" i="21"/>
  <c r="AJ52" i="20"/>
  <c r="AJ43" i="20"/>
  <c r="AJ38" i="20"/>
  <c r="AJ33" i="20"/>
  <c r="AJ19" i="20"/>
  <c r="AK42" i="19"/>
  <c r="AK21" i="19"/>
  <c r="AK53" i="35" l="1"/>
  <c r="AK46" i="35"/>
  <c r="AK39" i="35"/>
  <c r="AK34" i="35"/>
  <c r="AK29" i="35"/>
  <c r="AK38" i="34"/>
  <c r="AK27" i="34"/>
  <c r="AK56" i="33"/>
  <c r="AK42" i="33"/>
  <c r="AK63" i="32"/>
  <c r="AK55" i="32"/>
  <c r="AK37" i="32"/>
  <c r="AK15" i="32"/>
  <c r="AK53" i="31"/>
  <c r="AK39" i="31"/>
  <c r="AK29" i="31"/>
  <c r="AK58" i="30"/>
  <c r="AK49" i="30"/>
  <c r="AK38" i="30"/>
  <c r="AK27" i="30"/>
  <c r="AK42" i="28"/>
  <c r="AK87" i="28"/>
  <c r="AK63" i="28"/>
  <c r="AK55" i="28"/>
  <c r="AK21" i="28"/>
  <c r="AK39" i="22"/>
  <c r="AK23" i="22"/>
  <c r="AK49" i="21"/>
  <c r="AK27" i="21"/>
  <c r="AJ57" i="20"/>
  <c r="AK92" i="19"/>
  <c r="AK60" i="19"/>
  <c r="AK46" i="19"/>
  <c r="AK32" i="19"/>
  <c r="AK87" i="32"/>
  <c r="P40" i="35"/>
  <c r="P40" i="22"/>
  <c r="AI42" i="22" l="1"/>
  <c r="AI43" i="22"/>
  <c r="AI41" i="22"/>
  <c r="P47" i="35"/>
  <c r="P48" i="32"/>
  <c r="P38" i="29"/>
  <c r="AI17" i="34" l="1"/>
  <c r="AI16" i="34"/>
  <c r="AK38" i="29" l="1"/>
  <c r="AI55" i="31"/>
  <c r="AI54" i="31"/>
  <c r="AI36" i="31"/>
  <c r="AI35" i="31"/>
  <c r="AI17" i="30"/>
  <c r="AI16" i="30"/>
  <c r="AI55" i="22"/>
  <c r="AI54" i="22"/>
  <c r="AI36" i="22"/>
  <c r="AI35" i="22"/>
  <c r="AI31" i="22"/>
  <c r="AI30" i="22"/>
  <c r="AI24" i="22"/>
  <c r="AI60" i="21" l="1"/>
  <c r="AI61" i="21"/>
  <c r="AI62" i="21"/>
  <c r="AI59" i="21"/>
  <c r="AI51" i="21"/>
  <c r="AI52" i="21"/>
  <c r="AI53" i="21"/>
  <c r="AI54" i="21"/>
  <c r="AI55" i="21"/>
  <c r="AI50" i="21"/>
  <c r="AI42" i="21"/>
  <c r="AI40" i="21"/>
  <c r="AI41" i="21"/>
  <c r="AI43" i="21"/>
  <c r="AI44" i="21"/>
  <c r="AI45" i="21"/>
  <c r="AI46" i="21"/>
  <c r="AI39" i="21"/>
  <c r="AI22" i="21"/>
  <c r="AI21" i="21"/>
  <c r="AI17" i="21"/>
  <c r="AI16" i="21"/>
  <c r="AH59" i="20"/>
  <c r="AH60" i="20"/>
  <c r="AH61" i="20"/>
  <c r="AH58" i="20"/>
  <c r="AH54" i="20"/>
  <c r="AH53" i="20"/>
  <c r="AH45" i="20"/>
  <c r="AH46" i="20"/>
  <c r="AH47" i="20"/>
  <c r="AH48" i="20"/>
  <c r="AH49" i="20"/>
  <c r="AH44" i="20"/>
  <c r="AH40" i="20"/>
  <c r="AH21" i="20"/>
  <c r="AH22" i="20"/>
  <c r="AH23" i="20"/>
  <c r="AH24" i="20"/>
  <c r="AH25" i="20"/>
  <c r="AH20" i="20"/>
  <c r="AH17" i="20"/>
  <c r="AI62" i="19"/>
  <c r="AI63" i="19"/>
  <c r="AI64" i="19"/>
  <c r="AI65" i="19"/>
  <c r="AI61" i="19"/>
  <c r="AI49" i="19"/>
  <c r="AI23" i="19"/>
  <c r="AI24" i="19"/>
  <c r="AI25" i="19"/>
  <c r="AI26" i="19"/>
  <c r="AI27" i="19"/>
  <c r="AI28" i="19"/>
  <c r="AI29" i="19"/>
  <c r="P16" i="35"/>
  <c r="P89" i="32" l="1"/>
  <c r="P64" i="32"/>
  <c r="AI48" i="32"/>
  <c r="P47" i="31"/>
  <c r="P40" i="31"/>
  <c r="P16" i="31"/>
  <c r="P20" i="30"/>
  <c r="AI22" i="30" s="1"/>
  <c r="J20" i="30"/>
  <c r="L20" i="30"/>
  <c r="N20" i="30"/>
  <c r="P89" i="28"/>
  <c r="P64" i="28"/>
  <c r="P48" i="28"/>
  <c r="AI48" i="28" s="1"/>
  <c r="P38" i="20"/>
  <c r="N38" i="20"/>
  <c r="L38" i="20"/>
  <c r="J38" i="20"/>
  <c r="P94" i="19"/>
  <c r="P69" i="19"/>
  <c r="P53" i="19"/>
  <c r="AI56" i="19" l="1"/>
  <c r="AI54" i="19"/>
  <c r="AI57" i="19"/>
  <c r="AI55" i="19"/>
  <c r="AI53" i="19"/>
  <c r="AI97" i="19"/>
  <c r="AI93" i="19"/>
  <c r="AI98" i="19"/>
  <c r="AI95" i="19"/>
  <c r="AI94" i="19"/>
  <c r="AK52" i="19"/>
  <c r="AI96" i="19"/>
  <c r="AI43" i="31"/>
  <c r="AI40" i="31"/>
  <c r="AI39" i="31" s="1"/>
  <c r="AI41" i="31"/>
  <c r="AI42" i="31"/>
  <c r="AI21" i="30"/>
  <c r="AI18" i="22"/>
  <c r="AI19" i="22"/>
  <c r="AI40" i="22"/>
  <c r="P53" i="35"/>
  <c r="P46" i="35"/>
  <c r="P39" i="35"/>
  <c r="P34" i="35"/>
  <c r="P29" i="35"/>
  <c r="P23" i="35"/>
  <c r="P15" i="35"/>
  <c r="AI18" i="35" s="1"/>
  <c r="AI15" i="34"/>
  <c r="P58" i="34"/>
  <c r="P49" i="34"/>
  <c r="AI51" i="34" s="1"/>
  <c r="P38" i="34"/>
  <c r="P27" i="34"/>
  <c r="AI32" i="34" s="1"/>
  <c r="P20" i="34"/>
  <c r="P15" i="34"/>
  <c r="P13" i="34" s="1"/>
  <c r="P56" i="33"/>
  <c r="P51" i="33"/>
  <c r="P42" i="33"/>
  <c r="P38" i="33"/>
  <c r="P33" i="33"/>
  <c r="P28" i="33"/>
  <c r="P19" i="33"/>
  <c r="P15" i="33"/>
  <c r="P13" i="33" s="1"/>
  <c r="P87" i="32"/>
  <c r="P63" i="32"/>
  <c r="AI84" i="32" s="1"/>
  <c r="P55" i="32"/>
  <c r="P47" i="32"/>
  <c r="P42" i="32"/>
  <c r="AI43" i="32" s="1"/>
  <c r="P37" i="32"/>
  <c r="P32" i="32"/>
  <c r="P21" i="32"/>
  <c r="AI53" i="31"/>
  <c r="AI34" i="31"/>
  <c r="P53" i="31"/>
  <c r="P46" i="31"/>
  <c r="P39" i="31"/>
  <c r="P34" i="31"/>
  <c r="P29" i="31"/>
  <c r="P23" i="31"/>
  <c r="P15" i="31"/>
  <c r="AI90" i="32" l="1"/>
  <c r="AI88" i="32"/>
  <c r="AI34" i="33"/>
  <c r="AI35" i="33"/>
  <c r="P13" i="32"/>
  <c r="AK29" i="32"/>
  <c r="AK21" i="32" s="1"/>
  <c r="P16" i="32"/>
  <c r="P15" i="32" s="1"/>
  <c r="AI17" i="32" s="1"/>
  <c r="P13" i="31"/>
  <c r="AI17" i="31"/>
  <c r="AI18" i="31"/>
  <c r="AI19" i="31"/>
  <c r="AI20" i="31"/>
  <c r="AI35" i="32"/>
  <c r="AI34" i="32"/>
  <c r="AI33" i="32"/>
  <c r="AI21" i="33"/>
  <c r="AI20" i="33"/>
  <c r="AI23" i="33"/>
  <c r="AI24" i="33"/>
  <c r="AI25" i="33"/>
  <c r="AI22" i="33"/>
  <c r="AI31" i="35"/>
  <c r="AI30" i="35"/>
  <c r="AI53" i="33"/>
  <c r="AI52" i="33"/>
  <c r="P25" i="34"/>
  <c r="AI29" i="34"/>
  <c r="AI33" i="34"/>
  <c r="AI34" i="34"/>
  <c r="AI31" i="34"/>
  <c r="AI35" i="34"/>
  <c r="AI28" i="34"/>
  <c r="AI30" i="34"/>
  <c r="AI31" i="31"/>
  <c r="AI30" i="31"/>
  <c r="AI16" i="32"/>
  <c r="AI44" i="32"/>
  <c r="AI92" i="32"/>
  <c r="AI93" i="32"/>
  <c r="AI91" i="32"/>
  <c r="AI58" i="33"/>
  <c r="AI59" i="33"/>
  <c r="AI60" i="33"/>
  <c r="AI57" i="33"/>
  <c r="AI40" i="34"/>
  <c r="AI44" i="34"/>
  <c r="AI42" i="34"/>
  <c r="AI46" i="34"/>
  <c r="AI41" i="34"/>
  <c r="AI45" i="34"/>
  <c r="AI43" i="34"/>
  <c r="AI39" i="34"/>
  <c r="P13" i="35"/>
  <c r="AI20" i="35"/>
  <c r="AI19" i="35"/>
  <c r="AI17" i="35"/>
  <c r="AI16" i="35"/>
  <c r="AI42" i="35"/>
  <c r="AI43" i="35"/>
  <c r="AI41" i="35"/>
  <c r="AI40" i="35"/>
  <c r="AI24" i="31"/>
  <c r="AI25" i="31"/>
  <c r="AI26" i="31"/>
  <c r="AI39" i="32"/>
  <c r="AI38" i="32"/>
  <c r="AI26" i="32"/>
  <c r="AI22" i="32"/>
  <c r="AI23" i="32"/>
  <c r="AI27" i="32"/>
  <c r="AI24" i="32"/>
  <c r="AI28" i="32"/>
  <c r="AI25" i="32"/>
  <c r="AI29" i="32"/>
  <c r="AI50" i="32"/>
  <c r="AI49" i="32"/>
  <c r="AI51" i="32"/>
  <c r="AI52" i="32"/>
  <c r="AI47" i="32" s="1"/>
  <c r="AI17" i="33"/>
  <c r="AI16" i="33"/>
  <c r="AI40" i="33"/>
  <c r="AI39" i="33"/>
  <c r="AI53" i="34"/>
  <c r="AI54" i="34"/>
  <c r="AI55" i="34"/>
  <c r="AI52" i="34"/>
  <c r="AI50" i="34"/>
  <c r="AI24" i="35"/>
  <c r="AI25" i="35"/>
  <c r="AI26" i="35"/>
  <c r="AI50" i="35"/>
  <c r="AI48" i="35"/>
  <c r="AI49" i="35"/>
  <c r="AI47" i="35"/>
  <c r="AI44" i="33"/>
  <c r="AI45" i="33"/>
  <c r="AI46" i="33"/>
  <c r="AI47" i="33"/>
  <c r="AI48" i="33"/>
  <c r="AI43" i="33"/>
  <c r="AI62" i="34"/>
  <c r="AI60" i="34"/>
  <c r="AI61" i="34"/>
  <c r="AI59" i="34"/>
  <c r="AI55" i="35"/>
  <c r="AI54" i="35"/>
  <c r="AI58" i="32"/>
  <c r="AI59" i="32"/>
  <c r="AI60" i="32"/>
  <c r="AI57" i="32"/>
  <c r="AI56" i="32"/>
  <c r="AI49" i="31"/>
  <c r="AI48" i="31"/>
  <c r="AI50" i="31"/>
  <c r="AI30" i="33"/>
  <c r="AI29" i="33"/>
  <c r="AI28" i="33" s="1"/>
  <c r="AI36" i="35"/>
  <c r="AI35" i="35"/>
  <c r="AI68" i="32"/>
  <c r="AI72" i="32"/>
  <c r="AI76" i="32"/>
  <c r="AI80" i="32"/>
  <c r="AI67" i="32"/>
  <c r="AI71" i="32"/>
  <c r="AI75" i="32"/>
  <c r="AI79" i="32"/>
  <c r="AI83" i="32"/>
  <c r="AI66" i="32"/>
  <c r="AI70" i="32"/>
  <c r="AI74" i="32"/>
  <c r="AI78" i="32"/>
  <c r="AI82" i="32"/>
  <c r="AI69" i="32"/>
  <c r="AI73" i="32"/>
  <c r="AI77" i="32"/>
  <c r="AI81" i="32"/>
  <c r="AI65" i="32"/>
  <c r="AI21" i="34"/>
  <c r="AI22" i="34"/>
  <c r="AI20" i="30"/>
  <c r="AI15" i="30"/>
  <c r="P58" i="30"/>
  <c r="P49" i="30"/>
  <c r="P38" i="30"/>
  <c r="P27" i="30"/>
  <c r="AI28" i="30" s="1"/>
  <c r="P15" i="30"/>
  <c r="P13" i="30" s="1"/>
  <c r="P56" i="29"/>
  <c r="P52" i="29"/>
  <c r="P43" i="29"/>
  <c r="P28" i="29"/>
  <c r="AI30" i="29" s="1"/>
  <c r="P19" i="29"/>
  <c r="P15" i="29"/>
  <c r="AI16" i="29" s="1"/>
  <c r="P87" i="28"/>
  <c r="P63" i="28"/>
  <c r="AI65" i="28" s="1"/>
  <c r="P55" i="28"/>
  <c r="AI57" i="28" s="1"/>
  <c r="P47" i="28"/>
  <c r="P42" i="28"/>
  <c r="P37" i="28"/>
  <c r="P32" i="28"/>
  <c r="P21" i="28"/>
  <c r="P15" i="28"/>
  <c r="AI15" i="22"/>
  <c r="AI23" i="22"/>
  <c r="AI29" i="22"/>
  <c r="AI34" i="22"/>
  <c r="AI39" i="22"/>
  <c r="AI53" i="22"/>
  <c r="AI46" i="22"/>
  <c r="P53" i="22"/>
  <c r="P46" i="22"/>
  <c r="P39" i="22"/>
  <c r="P34" i="22"/>
  <c r="P29" i="22"/>
  <c r="P23" i="22"/>
  <c r="P15" i="22"/>
  <c r="P13" i="22" s="1"/>
  <c r="AI20" i="21"/>
  <c r="AI15" i="21"/>
  <c r="AI38" i="21"/>
  <c r="P38" i="21"/>
  <c r="P27" i="21"/>
  <c r="AI35" i="21" s="1"/>
  <c r="P20" i="21"/>
  <c r="P15" i="21"/>
  <c r="P13" i="21" s="1"/>
  <c r="P58" i="21"/>
  <c r="P49" i="21"/>
  <c r="AI58" i="21"/>
  <c r="AI49" i="21"/>
  <c r="AH15" i="20"/>
  <c r="AH19" i="20"/>
  <c r="AH38" i="20"/>
  <c r="AH43" i="20"/>
  <c r="AH52" i="20"/>
  <c r="AH57" i="20"/>
  <c r="P57" i="20"/>
  <c r="P52" i="20"/>
  <c r="P43" i="20"/>
  <c r="P28" i="20"/>
  <c r="AH30" i="20" s="1"/>
  <c r="P19" i="20"/>
  <c r="P15" i="20"/>
  <c r="P13" i="20" s="1"/>
  <c r="AI92" i="19"/>
  <c r="AI60" i="19"/>
  <c r="AI52" i="19"/>
  <c r="AI46" i="19"/>
  <c r="AI42" i="19"/>
  <c r="AI37" i="19"/>
  <c r="AI21" i="19"/>
  <c r="P92" i="19"/>
  <c r="P68" i="19"/>
  <c r="AI70" i="19" s="1"/>
  <c r="P60" i="19"/>
  <c r="P52" i="19"/>
  <c r="P46" i="19"/>
  <c r="P42" i="19"/>
  <c r="P37" i="19"/>
  <c r="P32" i="19"/>
  <c r="P21" i="19"/>
  <c r="P13" i="19" s="1"/>
  <c r="P15" i="19"/>
  <c r="AI19" i="32" l="1"/>
  <c r="AI18" i="32"/>
  <c r="AI46" i="35"/>
  <c r="P13" i="28"/>
  <c r="AI16" i="28" s="1"/>
  <c r="AI22" i="28"/>
  <c r="AI23" i="28"/>
  <c r="AI50" i="28"/>
  <c r="AI49" i="28"/>
  <c r="AI21" i="29"/>
  <c r="AI20" i="29"/>
  <c r="AK15" i="33"/>
  <c r="AI35" i="19"/>
  <c r="AI33" i="19"/>
  <c r="AI34" i="19"/>
  <c r="AI93" i="28"/>
  <c r="AI90" i="28"/>
  <c r="AI15" i="35"/>
  <c r="AK19" i="33"/>
  <c r="AI89" i="32"/>
  <c r="AI87" i="32" s="1"/>
  <c r="AI33" i="33"/>
  <c r="AI29" i="31"/>
  <c r="AI42" i="33"/>
  <c r="AI39" i="35"/>
  <c r="AI29" i="35"/>
  <c r="AI23" i="35"/>
  <c r="AI58" i="34"/>
  <c r="AI42" i="32"/>
  <c r="AI23" i="31"/>
  <c r="AI16" i="31"/>
  <c r="AI28" i="28"/>
  <c r="AI25" i="28"/>
  <c r="AI29" i="28"/>
  <c r="AI26" i="28"/>
  <c r="AI27" i="28"/>
  <c r="AI24" i="28"/>
  <c r="AI60" i="29"/>
  <c r="AI57" i="29"/>
  <c r="AI58" i="29"/>
  <c r="AI59" i="29"/>
  <c r="AI54" i="30"/>
  <c r="AI51" i="30"/>
  <c r="AI55" i="30"/>
  <c r="AI52" i="30"/>
  <c r="AI50" i="30"/>
  <c r="AI53" i="30"/>
  <c r="AH35" i="20"/>
  <c r="AH34" i="20"/>
  <c r="AI33" i="28"/>
  <c r="AI34" i="28"/>
  <c r="AI35" i="28"/>
  <c r="AI59" i="28"/>
  <c r="AI60" i="28"/>
  <c r="AI56" i="28"/>
  <c r="AI58" i="28"/>
  <c r="P13" i="29"/>
  <c r="AI17" i="29"/>
  <c r="AI15" i="29" s="1"/>
  <c r="AI40" i="29"/>
  <c r="AI39" i="29"/>
  <c r="AI59" i="30"/>
  <c r="AI60" i="30"/>
  <c r="AI61" i="30"/>
  <c r="AI62" i="30"/>
  <c r="AI55" i="32"/>
  <c r="AI49" i="34"/>
  <c r="AI15" i="33"/>
  <c r="AI21" i="32"/>
  <c r="AI32" i="32"/>
  <c r="AH29" i="20"/>
  <c r="AI35" i="29"/>
  <c r="AI34" i="29"/>
  <c r="AI72" i="19"/>
  <c r="AI76" i="19"/>
  <c r="AI80" i="19"/>
  <c r="AI84" i="19"/>
  <c r="AI88" i="19"/>
  <c r="AI73" i="19"/>
  <c r="AI85" i="19"/>
  <c r="AI89" i="19"/>
  <c r="AI74" i="19"/>
  <c r="AI78" i="19"/>
  <c r="AI82" i="19"/>
  <c r="AI86" i="19"/>
  <c r="AI77" i="19"/>
  <c r="AI71" i="19"/>
  <c r="AI69" i="19" s="1"/>
  <c r="AI68" i="19" s="1"/>
  <c r="AI75" i="19"/>
  <c r="AI79" i="19"/>
  <c r="AI83" i="19"/>
  <c r="AI87" i="19"/>
  <c r="AI81" i="19"/>
  <c r="AI39" i="28"/>
  <c r="AI38" i="28"/>
  <c r="AI75" i="28"/>
  <c r="AI68" i="28"/>
  <c r="AI72" i="28"/>
  <c r="AI76" i="28"/>
  <c r="AI80" i="28"/>
  <c r="AI66" i="28"/>
  <c r="AI84" i="28"/>
  <c r="AI69" i="28"/>
  <c r="AI73" i="28"/>
  <c r="AI77" i="28"/>
  <c r="AI81" i="28"/>
  <c r="AI71" i="28"/>
  <c r="AI83" i="28"/>
  <c r="AI70" i="28"/>
  <c r="AI74" i="28"/>
  <c r="AI78" i="28"/>
  <c r="AI82" i="28"/>
  <c r="AI67" i="28"/>
  <c r="AI79" i="28"/>
  <c r="AI25" i="29"/>
  <c r="AI22" i="29"/>
  <c r="AI23" i="29"/>
  <c r="AI24" i="29"/>
  <c r="AI45" i="29"/>
  <c r="AI49" i="29"/>
  <c r="AI46" i="29"/>
  <c r="AI44" i="29"/>
  <c r="AI47" i="29"/>
  <c r="AI48" i="29"/>
  <c r="P25" i="30"/>
  <c r="AI30" i="30"/>
  <c r="AI31" i="30"/>
  <c r="AI35" i="30"/>
  <c r="AI32" i="30"/>
  <c r="AI29" i="30"/>
  <c r="AI33" i="30"/>
  <c r="AI34" i="30"/>
  <c r="AI34" i="35"/>
  <c r="AI53" i="35"/>
  <c r="AI38" i="34"/>
  <c r="AI56" i="33"/>
  <c r="AI15" i="32"/>
  <c r="AI52" i="28"/>
  <c r="AI47" i="28" s="1"/>
  <c r="P25" i="21"/>
  <c r="AI31" i="21"/>
  <c r="AI32" i="21"/>
  <c r="AI29" i="21"/>
  <c r="AI33" i="21"/>
  <c r="AI30" i="21"/>
  <c r="AI34" i="21"/>
  <c r="AI28" i="21"/>
  <c r="AI18" i="28"/>
  <c r="AI17" i="28"/>
  <c r="AI19" i="28"/>
  <c r="AI43" i="28"/>
  <c r="AI44" i="28"/>
  <c r="AI91" i="28"/>
  <c r="AI88" i="28"/>
  <c r="AI92" i="28"/>
  <c r="AI29" i="29"/>
  <c r="AI53" i="29"/>
  <c r="AI54" i="29"/>
  <c r="AI41" i="30"/>
  <c r="AI45" i="30"/>
  <c r="AI42" i="30"/>
  <c r="AI46" i="30"/>
  <c r="AI43" i="30"/>
  <c r="AI39" i="30"/>
  <c r="AI40" i="30"/>
  <c r="AI44" i="30"/>
  <c r="AI47" i="31"/>
  <c r="AI46" i="31" s="1"/>
  <c r="AI38" i="33"/>
  <c r="AI37" i="32"/>
  <c r="AI27" i="34"/>
  <c r="AI51" i="33"/>
  <c r="AI19" i="33"/>
  <c r="AI15" i="31"/>
  <c r="AI64" i="32"/>
  <c r="AI63" i="32" s="1"/>
  <c r="AI20" i="34"/>
  <c r="J48" i="32"/>
  <c r="L48" i="32"/>
  <c r="N48" i="32"/>
  <c r="AG48" i="32" s="1"/>
  <c r="N53" i="19"/>
  <c r="AG53" i="19" s="1"/>
  <c r="AI27" i="21" l="1"/>
  <c r="AI64" i="28"/>
  <c r="AI63" i="28" s="1"/>
  <c r="AI19" i="29"/>
  <c r="AK56" i="29"/>
  <c r="AK52" i="29"/>
  <c r="AK33" i="29"/>
  <c r="AI28" i="29"/>
  <c r="AK28" i="29"/>
  <c r="AK43" i="29"/>
  <c r="AI42" i="28"/>
  <c r="AI58" i="30"/>
  <c r="AI56" i="29"/>
  <c r="AI52" i="29"/>
  <c r="AI37" i="28"/>
  <c r="AH28" i="20"/>
  <c r="AI38" i="29"/>
  <c r="AI32" i="28"/>
  <c r="AI49" i="30"/>
  <c r="AI21" i="28"/>
  <c r="AI38" i="30"/>
  <c r="AI15" i="28"/>
  <c r="AH33" i="20"/>
  <c r="AI27" i="30"/>
  <c r="AI43" i="29"/>
  <c r="AI33" i="29"/>
  <c r="AI55" i="28"/>
  <c r="AI32" i="19"/>
  <c r="AI89" i="28"/>
  <c r="AI87" i="28" s="1"/>
  <c r="AG55" i="19"/>
  <c r="N52" i="19"/>
  <c r="N16" i="35" l="1"/>
  <c r="N15" i="35" s="1"/>
  <c r="AG36" i="31" l="1"/>
  <c r="AG35" i="31"/>
  <c r="N34" i="31"/>
  <c r="AG34" i="31" l="1"/>
  <c r="N49" i="21"/>
  <c r="N47" i="35"/>
  <c r="N46" i="35" s="1"/>
  <c r="N40" i="35"/>
  <c r="N39" i="35" s="1"/>
  <c r="L16" i="35"/>
  <c r="N19" i="33"/>
  <c r="AG26" i="33" s="1"/>
  <c r="N56" i="33"/>
  <c r="AG61" i="33" s="1"/>
  <c r="N42" i="33"/>
  <c r="AG49" i="33" s="1"/>
  <c r="N89" i="32"/>
  <c r="N64" i="32"/>
  <c r="N47" i="31"/>
  <c r="N46" i="31" s="1"/>
  <c r="AG50" i="31" s="1"/>
  <c r="N40" i="31"/>
  <c r="AG42" i="31" s="1"/>
  <c r="N16" i="31"/>
  <c r="N19" i="29"/>
  <c r="AG26" i="29" s="1"/>
  <c r="N89" i="28"/>
  <c r="N64" i="28"/>
  <c r="N63" i="28" s="1"/>
  <c r="N48" i="28"/>
  <c r="N47" i="22"/>
  <c r="AG49" i="22" s="1"/>
  <c r="N40" i="22"/>
  <c r="AG41" i="22" s="1"/>
  <c r="N16" i="22"/>
  <c r="AG19" i="22" s="1"/>
  <c r="N34" i="35"/>
  <c r="AG35" i="35" s="1"/>
  <c r="N29" i="35"/>
  <c r="AG30" i="35" s="1"/>
  <c r="AG31" i="35"/>
  <c r="N53" i="35"/>
  <c r="AG55" i="35" s="1"/>
  <c r="AG17" i="35"/>
  <c r="AG20" i="35"/>
  <c r="N23" i="35"/>
  <c r="AG25" i="35" s="1"/>
  <c r="N13" i="35"/>
  <c r="N58" i="34"/>
  <c r="AG61" i="34" s="1"/>
  <c r="N49" i="34"/>
  <c r="AG51" i="34" s="1"/>
  <c r="N38" i="34"/>
  <c r="AG40" i="34" s="1"/>
  <c r="N27" i="34"/>
  <c r="AG31" i="34" s="1"/>
  <c r="N20" i="34"/>
  <c r="AG22" i="34" s="1"/>
  <c r="AG17" i="34"/>
  <c r="AG16" i="34"/>
  <c r="AG15" i="34" s="1"/>
  <c r="N15" i="34"/>
  <c r="N13" i="34" s="1"/>
  <c r="N51" i="33"/>
  <c r="AG52" i="33" s="1"/>
  <c r="N38" i="33"/>
  <c r="AG40" i="33" s="1"/>
  <c r="N33" i="33"/>
  <c r="AG34" i="33" s="1"/>
  <c r="N28" i="33"/>
  <c r="AG30" i="33" s="1"/>
  <c r="N15" i="33"/>
  <c r="N13" i="33" s="1"/>
  <c r="AG22" i="33"/>
  <c r="AG23" i="33"/>
  <c r="N87" i="32"/>
  <c r="AG92" i="32" s="1"/>
  <c r="N63" i="32"/>
  <c r="AG68" i="32" s="1"/>
  <c r="N55" i="32"/>
  <c r="AG57" i="32" s="1"/>
  <c r="N47" i="32"/>
  <c r="AG49" i="32" s="1"/>
  <c r="N42" i="32"/>
  <c r="AG44" i="32" s="1"/>
  <c r="N37" i="32"/>
  <c r="AG38" i="32" s="1"/>
  <c r="N32" i="32"/>
  <c r="AG33" i="32" s="1"/>
  <c r="N21" i="32"/>
  <c r="AG23" i="32" s="1"/>
  <c r="N15" i="32"/>
  <c r="AG55" i="31"/>
  <c r="AG54" i="31"/>
  <c r="AG53" i="31" s="1"/>
  <c r="N29" i="31"/>
  <c r="AG31" i="31" s="1"/>
  <c r="N15" i="31"/>
  <c r="AG20" i="31" s="1"/>
  <c r="L16" i="31"/>
  <c r="L15" i="31" s="1"/>
  <c r="N53" i="31"/>
  <c r="N23" i="31"/>
  <c r="AG25" i="31" s="1"/>
  <c r="N58" i="30"/>
  <c r="AG60" i="30" s="1"/>
  <c r="N49" i="30"/>
  <c r="AG51" i="30" s="1"/>
  <c r="N38" i="30"/>
  <c r="AG40" i="30" s="1"/>
  <c r="N27" i="30"/>
  <c r="AG29" i="30" s="1"/>
  <c r="AG22" i="30"/>
  <c r="AG21" i="30"/>
  <c r="AG17" i="30"/>
  <c r="AG16" i="30"/>
  <c r="N15" i="30"/>
  <c r="N13" i="30" s="1"/>
  <c r="N56" i="29"/>
  <c r="AG60" i="29" s="1"/>
  <c r="N52" i="29"/>
  <c r="AG53" i="29" s="1"/>
  <c r="N38" i="29"/>
  <c r="AG40" i="29" s="1"/>
  <c r="N43" i="29"/>
  <c r="AG45" i="29" s="1"/>
  <c r="N33" i="29"/>
  <c r="AG35" i="29" s="1"/>
  <c r="N28" i="29"/>
  <c r="AG29" i="29" s="1"/>
  <c r="N15" i="29"/>
  <c r="AG17" i="29" s="1"/>
  <c r="N87" i="28"/>
  <c r="AG91" i="28" s="1"/>
  <c r="N55" i="28"/>
  <c r="AG57" i="28" s="1"/>
  <c r="N42" i="28"/>
  <c r="AG43" i="28" s="1"/>
  <c r="N37" i="28"/>
  <c r="AG38" i="28" s="1"/>
  <c r="N32" i="28"/>
  <c r="AG35" i="28" s="1"/>
  <c r="N21" i="28"/>
  <c r="AG23" i="28" s="1"/>
  <c r="N15" i="28"/>
  <c r="N13" i="28" s="1"/>
  <c r="AG19" i="28" s="1"/>
  <c r="AG55" i="22"/>
  <c r="AG53" i="22" s="1"/>
  <c r="AG54" i="22"/>
  <c r="AG50" i="22"/>
  <c r="AG47" i="22"/>
  <c r="AG42" i="22"/>
  <c r="AG43" i="22"/>
  <c r="AG40" i="22"/>
  <c r="AG36" i="22"/>
  <c r="AG35" i="22"/>
  <c r="AG31" i="22"/>
  <c r="AG30" i="22"/>
  <c r="AG25" i="22"/>
  <c r="AG26" i="22"/>
  <c r="AG24" i="22"/>
  <c r="N53" i="22"/>
  <c r="N46" i="22"/>
  <c r="N39" i="22"/>
  <c r="N34" i="22"/>
  <c r="N29" i="22"/>
  <c r="N23" i="22"/>
  <c r="AG60" i="21"/>
  <c r="AG61" i="21"/>
  <c r="AG62" i="21"/>
  <c r="AG59" i="21"/>
  <c r="AG51" i="21"/>
  <c r="AG52" i="21"/>
  <c r="AG53" i="21"/>
  <c r="AG54" i="21"/>
  <c r="AG55" i="21"/>
  <c r="AG50" i="21"/>
  <c r="AG40" i="21"/>
  <c r="AG41" i="21"/>
  <c r="AG42" i="21"/>
  <c r="AG43" i="21"/>
  <c r="AG44" i="21"/>
  <c r="AG45" i="21"/>
  <c r="AG46" i="21"/>
  <c r="AG39" i="21"/>
  <c r="N27" i="21"/>
  <c r="AG31" i="21" s="1"/>
  <c r="AG22" i="21"/>
  <c r="AG21" i="21"/>
  <c r="AG20" i="21" s="1"/>
  <c r="AG17" i="21"/>
  <c r="AG16" i="21"/>
  <c r="N58" i="21"/>
  <c r="N38" i="21"/>
  <c r="N20" i="21"/>
  <c r="N15" i="21"/>
  <c r="N13" i="21" s="1"/>
  <c r="AF59" i="20"/>
  <c r="AF60" i="20"/>
  <c r="AF61" i="20"/>
  <c r="AF58" i="20"/>
  <c r="AF55" i="20"/>
  <c r="AF54" i="20"/>
  <c r="AF53" i="20"/>
  <c r="AF45" i="20"/>
  <c r="AF46" i="20"/>
  <c r="AF47" i="20"/>
  <c r="AF48" i="20"/>
  <c r="AF49" i="20"/>
  <c r="AF44" i="20"/>
  <c r="AF40" i="20"/>
  <c r="AF39" i="20"/>
  <c r="AF21" i="20"/>
  <c r="AF22" i="20"/>
  <c r="AF23" i="20"/>
  <c r="AF24" i="20"/>
  <c r="AF25" i="20"/>
  <c r="AF20" i="20"/>
  <c r="AF17" i="20"/>
  <c r="AF16" i="20"/>
  <c r="N57" i="20"/>
  <c r="N52" i="20"/>
  <c r="N43" i="20"/>
  <c r="N33" i="20"/>
  <c r="AF35" i="20" s="1"/>
  <c r="N28" i="20"/>
  <c r="AF30" i="20" s="1"/>
  <c r="N19" i="20"/>
  <c r="N15" i="20"/>
  <c r="N13" i="20" s="1"/>
  <c r="N94" i="19"/>
  <c r="AG97" i="19" s="1"/>
  <c r="N69" i="19"/>
  <c r="N68" i="19" s="1"/>
  <c r="AG56" i="19"/>
  <c r="N60" i="19"/>
  <c r="N46" i="19"/>
  <c r="N42" i="19"/>
  <c r="N37" i="19"/>
  <c r="N32" i="19"/>
  <c r="AG34" i="19" s="1"/>
  <c r="N21" i="19"/>
  <c r="AG62" i="19"/>
  <c r="AG63" i="19"/>
  <c r="AG64" i="19"/>
  <c r="AG65" i="19"/>
  <c r="AG61" i="19"/>
  <c r="AG54" i="19"/>
  <c r="AG57" i="19"/>
  <c r="AG48" i="19"/>
  <c r="AG49" i="19"/>
  <c r="AG47" i="19"/>
  <c r="AG44" i="19"/>
  <c r="AG43" i="19"/>
  <c r="AG39" i="19"/>
  <c r="AG38" i="19"/>
  <c r="AG35" i="19"/>
  <c r="AG22" i="19"/>
  <c r="AG23" i="19"/>
  <c r="AG24" i="19"/>
  <c r="AG25" i="19"/>
  <c r="AG26" i="19"/>
  <c r="AG27" i="19"/>
  <c r="AG28" i="19"/>
  <c r="AG29" i="19"/>
  <c r="AE54" i="21"/>
  <c r="L23" i="35"/>
  <c r="AE24" i="35" s="1"/>
  <c r="L15" i="35"/>
  <c r="AE16" i="35" s="1"/>
  <c r="AE16" i="34"/>
  <c r="AE17" i="34"/>
  <c r="L28" i="33"/>
  <c r="AE29" i="33" s="1"/>
  <c r="L19" i="33"/>
  <c r="AE20" i="33" s="1"/>
  <c r="L15" i="33"/>
  <c r="AE17" i="33" s="1"/>
  <c r="L89" i="32"/>
  <c r="L87" i="32" s="1"/>
  <c r="AE55" i="31"/>
  <c r="AE54" i="31"/>
  <c r="J40" i="31"/>
  <c r="AC41" i="31" s="1"/>
  <c r="L40" i="31"/>
  <c r="AE42" i="31" s="1"/>
  <c r="AE43" i="31"/>
  <c r="L34" i="31"/>
  <c r="AE36" i="31" s="1"/>
  <c r="L33" i="29"/>
  <c r="AE35" i="29" s="1"/>
  <c r="AE35" i="22"/>
  <c r="AE36" i="22"/>
  <c r="L40" i="22"/>
  <c r="AE40" i="22" s="1"/>
  <c r="L47" i="22"/>
  <c r="AE47" i="22" s="1"/>
  <c r="AE54" i="22"/>
  <c r="AE55" i="22"/>
  <c r="AE31" i="22"/>
  <c r="AE30" i="22"/>
  <c r="AE25" i="22"/>
  <c r="AE24" i="22"/>
  <c r="AE26" i="22"/>
  <c r="L16" i="22"/>
  <c r="AE19" i="22" s="1"/>
  <c r="AE59" i="21"/>
  <c r="AE60" i="21"/>
  <c r="AE61" i="21"/>
  <c r="AE62" i="21"/>
  <c r="AE50" i="21"/>
  <c r="AE51" i="21"/>
  <c r="AE52" i="21"/>
  <c r="AE53" i="21"/>
  <c r="AE55" i="21"/>
  <c r="AE40" i="21"/>
  <c r="AE41" i="21"/>
  <c r="AE39" i="21"/>
  <c r="AE42" i="21"/>
  <c r="AE43" i="21"/>
  <c r="AE44" i="21"/>
  <c r="AE45" i="21"/>
  <c r="AE46" i="21"/>
  <c r="AE22" i="21"/>
  <c r="AE21" i="21"/>
  <c r="AC20" i="21"/>
  <c r="AE16" i="21"/>
  <c r="AE17" i="21"/>
  <c r="AD59" i="20"/>
  <c r="AD60" i="20"/>
  <c r="AD61" i="20"/>
  <c r="AD58" i="20"/>
  <c r="AD54" i="20"/>
  <c r="AD53" i="20"/>
  <c r="AD47" i="20"/>
  <c r="AD39" i="20"/>
  <c r="AB47" i="20"/>
  <c r="AB45" i="20"/>
  <c r="AB46" i="20"/>
  <c r="AB48" i="20"/>
  <c r="AB49" i="20"/>
  <c r="AB44" i="20"/>
  <c r="AD49" i="20"/>
  <c r="AD48" i="20"/>
  <c r="AD44" i="20"/>
  <c r="AD45" i="20"/>
  <c r="AD46" i="20"/>
  <c r="AD40" i="20"/>
  <c r="AD38" i="20" s="1"/>
  <c r="AD21" i="20"/>
  <c r="AD22" i="20"/>
  <c r="AD23" i="20"/>
  <c r="AD24" i="20"/>
  <c r="AD25" i="20"/>
  <c r="AD20" i="20"/>
  <c r="AD16" i="20"/>
  <c r="AD17" i="20"/>
  <c r="AE62" i="19"/>
  <c r="AE63" i="19"/>
  <c r="AE64" i="19"/>
  <c r="AE65" i="19"/>
  <c r="AE61" i="19"/>
  <c r="AE54" i="19"/>
  <c r="AE55" i="19"/>
  <c r="AE56" i="19"/>
  <c r="AE57" i="19"/>
  <c r="AE52" i="19" s="1"/>
  <c r="AE48" i="19"/>
  <c r="AE49" i="19"/>
  <c r="AE47" i="19"/>
  <c r="AE44" i="19"/>
  <c r="AE43" i="19"/>
  <c r="AE23" i="19"/>
  <c r="AE24" i="19"/>
  <c r="AE25" i="19"/>
  <c r="AE26" i="19"/>
  <c r="AE27" i="19"/>
  <c r="AE28" i="19"/>
  <c r="AE29" i="19"/>
  <c r="AE22" i="19"/>
  <c r="AE17" i="19"/>
  <c r="AE18" i="19"/>
  <c r="AE19" i="19"/>
  <c r="AE16" i="19"/>
  <c r="J49" i="34"/>
  <c r="AE39" i="19"/>
  <c r="AE38" i="19"/>
  <c r="AC38" i="19"/>
  <c r="AC39" i="19"/>
  <c r="AC16" i="30"/>
  <c r="AC17" i="34"/>
  <c r="AA17" i="34"/>
  <c r="AC16" i="34"/>
  <c r="AA16" i="34"/>
  <c r="AA16" i="30"/>
  <c r="AC17" i="30"/>
  <c r="AE17" i="30"/>
  <c r="AE16" i="30"/>
  <c r="AA17" i="30"/>
  <c r="AA16" i="21"/>
  <c r="AC17" i="21"/>
  <c r="AC16" i="21"/>
  <c r="AA17" i="21"/>
  <c r="H15" i="34"/>
  <c r="L15" i="30"/>
  <c r="L13" i="30" s="1"/>
  <c r="H15" i="30"/>
  <c r="J15" i="30"/>
  <c r="L37" i="19"/>
  <c r="J28" i="29"/>
  <c r="L51" i="33"/>
  <c r="AE53" i="33" s="1"/>
  <c r="L52" i="20"/>
  <c r="L27" i="34"/>
  <c r="AE28" i="34" s="1"/>
  <c r="L47" i="31"/>
  <c r="L28" i="29"/>
  <c r="AE29" i="29" s="1"/>
  <c r="L52" i="29"/>
  <c r="AE54" i="29" s="1"/>
  <c r="L43" i="29"/>
  <c r="AE45" i="29" s="1"/>
  <c r="L38" i="29"/>
  <c r="AE40" i="29" s="1"/>
  <c r="L19" i="29"/>
  <c r="AE22" i="29" s="1"/>
  <c r="L15" i="29"/>
  <c r="AE16" i="29" s="1"/>
  <c r="L64" i="28"/>
  <c r="L63" i="28" s="1"/>
  <c r="L48" i="28"/>
  <c r="L47" i="28" s="1"/>
  <c r="L89" i="28"/>
  <c r="L27" i="21"/>
  <c r="AE29" i="21" s="1"/>
  <c r="L58" i="21"/>
  <c r="L49" i="21"/>
  <c r="L38" i="21"/>
  <c r="AE35" i="21"/>
  <c r="L47" i="32"/>
  <c r="AE48" i="32" s="1"/>
  <c r="AE24" i="29"/>
  <c r="L57" i="20"/>
  <c r="L28" i="20"/>
  <c r="AD30" i="20" s="1"/>
  <c r="L94" i="19"/>
  <c r="AE96" i="19" s="1"/>
  <c r="L69" i="19"/>
  <c r="L68" i="19" s="1"/>
  <c r="AE80" i="19" s="1"/>
  <c r="J47" i="35"/>
  <c r="J46" i="35" s="1"/>
  <c r="AC48" i="35" s="1"/>
  <c r="J34" i="35"/>
  <c r="AC36" i="35" s="1"/>
  <c r="J23" i="35"/>
  <c r="AC24" i="35" s="1"/>
  <c r="J16" i="35"/>
  <c r="J15" i="35" s="1"/>
  <c r="J40" i="35"/>
  <c r="J39" i="35" s="1"/>
  <c r="J28" i="33"/>
  <c r="AC30" i="33" s="1"/>
  <c r="J19" i="33"/>
  <c r="AC24" i="33" s="1"/>
  <c r="J42" i="33"/>
  <c r="AC43" i="33" s="1"/>
  <c r="J56" i="33"/>
  <c r="AC57" i="33" s="1"/>
  <c r="J15" i="33"/>
  <c r="J13" i="33"/>
  <c r="L53" i="35"/>
  <c r="AE55" i="35" s="1"/>
  <c r="J53" i="35"/>
  <c r="AC55" i="35" s="1"/>
  <c r="L46" i="35"/>
  <c r="AE48" i="35" s="1"/>
  <c r="L39" i="35"/>
  <c r="AE41" i="35" s="1"/>
  <c r="L34" i="35"/>
  <c r="AE36" i="35" s="1"/>
  <c r="L29" i="35"/>
  <c r="AE31" i="35" s="1"/>
  <c r="J29" i="35"/>
  <c r="AC31" i="35"/>
  <c r="L56" i="33"/>
  <c r="AE59" i="33" s="1"/>
  <c r="AC58" i="33"/>
  <c r="J51" i="33"/>
  <c r="L42" i="33"/>
  <c r="AE45" i="33" s="1"/>
  <c r="L38" i="33"/>
  <c r="AE39" i="33" s="1"/>
  <c r="J38" i="33"/>
  <c r="J64" i="32"/>
  <c r="J63" i="32" s="1"/>
  <c r="J47" i="32"/>
  <c r="AC48" i="32" s="1"/>
  <c r="AE85" i="19"/>
  <c r="L13" i="35"/>
  <c r="AE19" i="35"/>
  <c r="AE17" i="35"/>
  <c r="AD29" i="20"/>
  <c r="AE57" i="33"/>
  <c r="AE58" i="33"/>
  <c r="AC59" i="33"/>
  <c r="AC22" i="33"/>
  <c r="AC30" i="35"/>
  <c r="AC54" i="35"/>
  <c r="AC53" i="35" s="1"/>
  <c r="AE24" i="33"/>
  <c r="AE44" i="33"/>
  <c r="J89" i="32"/>
  <c r="J87" i="32" s="1"/>
  <c r="L64" i="32"/>
  <c r="L63" i="32" s="1"/>
  <c r="L55" i="32"/>
  <c r="AE59" i="32" s="1"/>
  <c r="J55" i="32"/>
  <c r="AC58" i="32" s="1"/>
  <c r="L42" i="32"/>
  <c r="AE43" i="32" s="1"/>
  <c r="J42" i="32"/>
  <c r="AC44" i="32" s="1"/>
  <c r="L37" i="32"/>
  <c r="AE38" i="32" s="1"/>
  <c r="J37" i="32"/>
  <c r="AC39" i="32" s="1"/>
  <c r="L15" i="32"/>
  <c r="AE16" i="32" s="1"/>
  <c r="L21" i="32"/>
  <c r="AE26" i="32" s="1"/>
  <c r="J21" i="32"/>
  <c r="AC29" i="32" s="1"/>
  <c r="J15" i="32"/>
  <c r="AC19" i="32" s="1"/>
  <c r="J47" i="31"/>
  <c r="J46" i="31" s="1"/>
  <c r="J16" i="31"/>
  <c r="J15" i="31" s="1"/>
  <c r="L20" i="34"/>
  <c r="AE21" i="34" s="1"/>
  <c r="J20" i="34"/>
  <c r="AC22" i="34" s="1"/>
  <c r="L15" i="34"/>
  <c r="J15" i="34"/>
  <c r="J13" i="34" s="1"/>
  <c r="L58" i="34"/>
  <c r="AE60" i="34" s="1"/>
  <c r="J58" i="34"/>
  <c r="AC61" i="34" s="1"/>
  <c r="L49" i="34"/>
  <c r="AE54" i="34" s="1"/>
  <c r="L38" i="34"/>
  <c r="AE46" i="34" s="1"/>
  <c r="J38" i="34"/>
  <c r="AC44" i="34" s="1"/>
  <c r="J27" i="34"/>
  <c r="J25" i="34" s="1"/>
  <c r="AC51" i="33"/>
  <c r="AC38" i="33"/>
  <c r="AC15" i="33"/>
  <c r="AC33" i="33"/>
  <c r="L33" i="33"/>
  <c r="AE34" i="33" s="1"/>
  <c r="J33" i="33"/>
  <c r="L32" i="32"/>
  <c r="AE35" i="32" s="1"/>
  <c r="J32" i="32"/>
  <c r="AC34" i="32" s="1"/>
  <c r="AC21" i="30"/>
  <c r="L58" i="30"/>
  <c r="AE62" i="30" s="1"/>
  <c r="J58" i="30"/>
  <c r="AC61" i="30" s="1"/>
  <c r="L49" i="30"/>
  <c r="AE54" i="30" s="1"/>
  <c r="J49" i="30"/>
  <c r="AC53" i="30" s="1"/>
  <c r="L38" i="30"/>
  <c r="AE39" i="30" s="1"/>
  <c r="J38" i="30"/>
  <c r="AC39" i="30" s="1"/>
  <c r="L27" i="30"/>
  <c r="AE34" i="30" s="1"/>
  <c r="J27" i="30"/>
  <c r="H20" i="30"/>
  <c r="H47" i="31"/>
  <c r="L53" i="31"/>
  <c r="J53" i="31"/>
  <c r="AC55" i="31" s="1"/>
  <c r="L46" i="31"/>
  <c r="AE50" i="31" s="1"/>
  <c r="L39" i="31"/>
  <c r="J34" i="31"/>
  <c r="L29" i="31"/>
  <c r="AE31" i="31" s="1"/>
  <c r="J29" i="31"/>
  <c r="AC31" i="31" s="1"/>
  <c r="L23" i="31"/>
  <c r="AE24" i="31" s="1"/>
  <c r="J23" i="31"/>
  <c r="AC25" i="31" s="1"/>
  <c r="AC34" i="31"/>
  <c r="J13" i="30"/>
  <c r="AC22" i="30"/>
  <c r="AE44" i="32"/>
  <c r="AE22" i="32"/>
  <c r="AE24" i="32"/>
  <c r="AE27" i="32"/>
  <c r="J25" i="30"/>
  <c r="AC32" i="30"/>
  <c r="AC28" i="30"/>
  <c r="AC29" i="30"/>
  <c r="AC33" i="30"/>
  <c r="AC30" i="30"/>
  <c r="AC34" i="30"/>
  <c r="AC31" i="30"/>
  <c r="AC35" i="30"/>
  <c r="AC35" i="32"/>
  <c r="AC33" i="32"/>
  <c r="AE51" i="34"/>
  <c r="AE55" i="34"/>
  <c r="AE52" i="34"/>
  <c r="AE50" i="34"/>
  <c r="AE53" i="34"/>
  <c r="AE43" i="30"/>
  <c r="AE41" i="30"/>
  <c r="AE22" i="30"/>
  <c r="AE21" i="30"/>
  <c r="AE20" i="30" s="1"/>
  <c r="AC51" i="34"/>
  <c r="AC55" i="34"/>
  <c r="AC52" i="34"/>
  <c r="AC50" i="34"/>
  <c r="AC54" i="34"/>
  <c r="AC53" i="34"/>
  <c r="L13" i="34"/>
  <c r="AE39" i="32"/>
  <c r="AE58" i="32"/>
  <c r="AC51" i="30"/>
  <c r="AC38" i="32"/>
  <c r="AC55" i="30"/>
  <c r="AC54" i="30"/>
  <c r="AC50" i="30"/>
  <c r="AC52" i="30"/>
  <c r="AC54" i="31"/>
  <c r="AC53" i="31" s="1"/>
  <c r="AC26" i="31"/>
  <c r="L56" i="29"/>
  <c r="AE58" i="29" s="1"/>
  <c r="J56" i="29"/>
  <c r="AC58" i="29" s="1"/>
  <c r="J52" i="29"/>
  <c r="AC54" i="29" s="1"/>
  <c r="J43" i="29"/>
  <c r="J38" i="29"/>
  <c r="AC39" i="29" s="1"/>
  <c r="J33" i="29"/>
  <c r="J19" i="29"/>
  <c r="AC20" i="29" s="1"/>
  <c r="J15" i="29"/>
  <c r="J89" i="28"/>
  <c r="J87" i="28" s="1"/>
  <c r="J64" i="28"/>
  <c r="J63" i="28" s="1"/>
  <c r="J48" i="28"/>
  <c r="J47" i="28" s="1"/>
  <c r="L42" i="28"/>
  <c r="AE44" i="28" s="1"/>
  <c r="L87" i="28"/>
  <c r="AE93" i="28" s="1"/>
  <c r="L55" i="28"/>
  <c r="AE59" i="28" s="1"/>
  <c r="L37" i="28"/>
  <c r="AE38" i="28" s="1"/>
  <c r="L32" i="28"/>
  <c r="AE35" i="28" s="1"/>
  <c r="L21" i="28"/>
  <c r="AE22" i="28" s="1"/>
  <c r="L15" i="28"/>
  <c r="L13" i="28" s="1"/>
  <c r="J55" i="28"/>
  <c r="AC59" i="28" s="1"/>
  <c r="J42" i="28"/>
  <c r="AC43" i="28" s="1"/>
  <c r="J37" i="28"/>
  <c r="AC39" i="28" s="1"/>
  <c r="J32" i="28"/>
  <c r="AC35" i="28" s="1"/>
  <c r="J21" i="28"/>
  <c r="AC24" i="28" s="1"/>
  <c r="J15" i="28"/>
  <c r="J13" i="28" s="1"/>
  <c r="J47" i="22"/>
  <c r="J46" i="22" s="1"/>
  <c r="J40" i="22"/>
  <c r="J39" i="22" s="1"/>
  <c r="L53" i="22"/>
  <c r="J53" i="22"/>
  <c r="L34" i="22"/>
  <c r="J34" i="22"/>
  <c r="J29" i="22"/>
  <c r="L29" i="22"/>
  <c r="L23" i="22"/>
  <c r="J23" i="22"/>
  <c r="L15" i="22"/>
  <c r="L13" i="22" s="1"/>
  <c r="J16" i="22"/>
  <c r="J15" i="22" s="1"/>
  <c r="J13" i="22" s="1"/>
  <c r="J58" i="21"/>
  <c r="J49" i="21"/>
  <c r="J38" i="21"/>
  <c r="J27" i="21"/>
  <c r="AC30" i="21" s="1"/>
  <c r="L20" i="21"/>
  <c r="J20" i="21"/>
  <c r="L15" i="21"/>
  <c r="L13" i="21" s="1"/>
  <c r="J15" i="21"/>
  <c r="J13" i="21" s="1"/>
  <c r="AD28" i="20"/>
  <c r="J28" i="20"/>
  <c r="AB30" i="20" s="1"/>
  <c r="J15" i="20"/>
  <c r="J13" i="20" s="1"/>
  <c r="L43" i="20"/>
  <c r="L33" i="20"/>
  <c r="AD34" i="20" s="1"/>
  <c r="L15" i="20"/>
  <c r="L13" i="20" s="1"/>
  <c r="L19" i="20"/>
  <c r="J57" i="20"/>
  <c r="J52" i="20"/>
  <c r="J43" i="20"/>
  <c r="J33" i="20"/>
  <c r="AB35" i="20" s="1"/>
  <c r="J19" i="20"/>
  <c r="J69" i="19"/>
  <c r="J68" i="19" s="1"/>
  <c r="AE15" i="30"/>
  <c r="AC26" i="28"/>
  <c r="AC22" i="28"/>
  <c r="AC23" i="28"/>
  <c r="AC27" i="28"/>
  <c r="J25" i="21"/>
  <c r="AC35" i="21"/>
  <c r="AC35" i="29"/>
  <c r="AC34" i="29"/>
  <c r="AC58" i="28"/>
  <c r="AC57" i="28"/>
  <c r="AC48" i="29"/>
  <c r="AC45" i="29"/>
  <c r="AC49" i="29"/>
  <c r="AC46" i="29"/>
  <c r="AC44" i="29"/>
  <c r="AC47" i="29"/>
  <c r="AE26" i="28"/>
  <c r="AE24" i="28"/>
  <c r="J13" i="29"/>
  <c r="AC16" i="29"/>
  <c r="AC17" i="29"/>
  <c r="AC29" i="29"/>
  <c r="AC30" i="29"/>
  <c r="AC44" i="28"/>
  <c r="AE34" i="28"/>
  <c r="AC24" i="29"/>
  <c r="AC40" i="29"/>
  <c r="AE92" i="28"/>
  <c r="J92" i="19"/>
  <c r="J52" i="19"/>
  <c r="L52" i="19"/>
  <c r="L92" i="19"/>
  <c r="L60" i="19"/>
  <c r="L46" i="19"/>
  <c r="L42" i="19"/>
  <c r="L32" i="19"/>
  <c r="AE35" i="19" s="1"/>
  <c r="L21" i="19"/>
  <c r="L15" i="19"/>
  <c r="L13" i="19" s="1"/>
  <c r="J60" i="19"/>
  <c r="J46" i="19"/>
  <c r="J42" i="19"/>
  <c r="J37" i="19"/>
  <c r="J32" i="19"/>
  <c r="AC34" i="19" s="1"/>
  <c r="J21" i="19"/>
  <c r="J15" i="19"/>
  <c r="J13" i="19" s="1"/>
  <c r="AE49" i="34" l="1"/>
  <c r="AE30" i="35"/>
  <c r="AE29" i="35" s="1"/>
  <c r="AC15" i="34"/>
  <c r="AE20" i="22"/>
  <c r="AG34" i="22"/>
  <c r="AC32" i="32"/>
  <c r="AE49" i="32"/>
  <c r="AC60" i="30"/>
  <c r="AC33" i="29"/>
  <c r="AC25" i="32"/>
  <c r="AE61" i="30"/>
  <c r="AE47" i="35"/>
  <c r="AC25" i="35"/>
  <c r="L46" i="22"/>
  <c r="AC33" i="34"/>
  <c r="AC57" i="29"/>
  <c r="AC29" i="34"/>
  <c r="AC42" i="30"/>
  <c r="AE50" i="35"/>
  <c r="AE54" i="35"/>
  <c r="AE53" i="35" s="1"/>
  <c r="AG42" i="19"/>
  <c r="AG93" i="19"/>
  <c r="AE56" i="28"/>
  <c r="AC24" i="32"/>
  <c r="AC34" i="34"/>
  <c r="AC60" i="34"/>
  <c r="AC17" i="32"/>
  <c r="AE49" i="35"/>
  <c r="AC53" i="29"/>
  <c r="AC52" i="29" s="1"/>
  <c r="AC32" i="34"/>
  <c r="AC29" i="28"/>
  <c r="AC59" i="34"/>
  <c r="AC43" i="32"/>
  <c r="AC42" i="32" s="1"/>
  <c r="J13" i="32"/>
  <c r="AE35" i="35"/>
  <c r="AE49" i="22"/>
  <c r="AE57" i="28"/>
  <c r="AC60" i="29"/>
  <c r="AC60" i="28"/>
  <c r="AC56" i="28"/>
  <c r="AC55" i="28" s="1"/>
  <c r="AC28" i="28"/>
  <c r="L39" i="22"/>
  <c r="AC21" i="34"/>
  <c r="AE41" i="34"/>
  <c r="AE53" i="31"/>
  <c r="AG48" i="22"/>
  <c r="AC25" i="28"/>
  <c r="AE34" i="32"/>
  <c r="AE28" i="32"/>
  <c r="AE60" i="33"/>
  <c r="AE18" i="35"/>
  <c r="AC29" i="33"/>
  <c r="AE33" i="34"/>
  <c r="AE76" i="28"/>
  <c r="AE72" i="28"/>
  <c r="AE29" i="28"/>
  <c r="AC38" i="28"/>
  <c r="AC37" i="28" s="1"/>
  <c r="AC31" i="21"/>
  <c r="AC42" i="28"/>
  <c r="AE26" i="31"/>
  <c r="AC24" i="31"/>
  <c r="AC28" i="34"/>
  <c r="AC30" i="34"/>
  <c r="AE56" i="32"/>
  <c r="AC28" i="32"/>
  <c r="AC22" i="32"/>
  <c r="AC62" i="34"/>
  <c r="AC58" i="34" s="1"/>
  <c r="AC59" i="30"/>
  <c r="AC40" i="30"/>
  <c r="AE33" i="30"/>
  <c r="AC20" i="33"/>
  <c r="AE52" i="32"/>
  <c r="AC23" i="33"/>
  <c r="AC21" i="33"/>
  <c r="AE53" i="22"/>
  <c r="N15" i="22"/>
  <c r="N13" i="22" s="1"/>
  <c r="AG18" i="22"/>
  <c r="AE91" i="28"/>
  <c r="AC59" i="29"/>
  <c r="AC56" i="29" s="1"/>
  <c r="AE27" i="28"/>
  <c r="AE60" i="28"/>
  <c r="AE58" i="28"/>
  <c r="AC33" i="19"/>
  <c r="AE90" i="28"/>
  <c r="AE25" i="28"/>
  <c r="AE23" i="28"/>
  <c r="AC32" i="21"/>
  <c r="AC34" i="21"/>
  <c r="AE25" i="31"/>
  <c r="AE23" i="31" s="1"/>
  <c r="AC31" i="34"/>
  <c r="AE60" i="32"/>
  <c r="AE55" i="32" s="1"/>
  <c r="AE57" i="32"/>
  <c r="AC27" i="32"/>
  <c r="AC26" i="32"/>
  <c r="AC49" i="34"/>
  <c r="AC62" i="30"/>
  <c r="AC60" i="32"/>
  <c r="AE43" i="34"/>
  <c r="AC27" i="30"/>
  <c r="AE29" i="32"/>
  <c r="AE23" i="32"/>
  <c r="AE52" i="30"/>
  <c r="AC48" i="33"/>
  <c r="AE77" i="19"/>
  <c r="AC35" i="35"/>
  <c r="AE20" i="29"/>
  <c r="AG29" i="22"/>
  <c r="AC23" i="31"/>
  <c r="AE88" i="28"/>
  <c r="AE28" i="28"/>
  <c r="AC33" i="21"/>
  <c r="AC29" i="21"/>
  <c r="AC23" i="32"/>
  <c r="AC37" i="32"/>
  <c r="AC25" i="33"/>
  <c r="AE46" i="35"/>
  <c r="AE50" i="32"/>
  <c r="AC15" i="30"/>
  <c r="AG37" i="19"/>
  <c r="AG15" i="21"/>
  <c r="AG20" i="30"/>
  <c r="AG41" i="31"/>
  <c r="AG18" i="32"/>
  <c r="N13" i="32"/>
  <c r="AG28" i="34"/>
  <c r="AG59" i="29"/>
  <c r="AC25" i="29"/>
  <c r="AC19" i="29" s="1"/>
  <c r="AG22" i="29"/>
  <c r="AC23" i="29"/>
  <c r="AE59" i="29"/>
  <c r="AC21" i="29"/>
  <c r="AC15" i="29"/>
  <c r="AE17" i="29"/>
  <c r="AE15" i="29" s="1"/>
  <c r="L13" i="29"/>
  <c r="AC22" i="29"/>
  <c r="AD35" i="20"/>
  <c r="AD33" i="20" s="1"/>
  <c r="AD52" i="20"/>
  <c r="AF19" i="20"/>
  <c r="AG36" i="35"/>
  <c r="AG29" i="35"/>
  <c r="AG32" i="34"/>
  <c r="AG39" i="34"/>
  <c r="AG57" i="33"/>
  <c r="AG45" i="33"/>
  <c r="AG59" i="33"/>
  <c r="AG43" i="33"/>
  <c r="AG53" i="33"/>
  <c r="AG51" i="33" s="1"/>
  <c r="AG58" i="33"/>
  <c r="AE30" i="31"/>
  <c r="N13" i="31"/>
  <c r="AE28" i="30"/>
  <c r="L25" i="30"/>
  <c r="AG72" i="28"/>
  <c r="AG81" i="28"/>
  <c r="AG79" i="28"/>
  <c r="AG74" i="28"/>
  <c r="AG83" i="28"/>
  <c r="AG68" i="28"/>
  <c r="AG77" i="28"/>
  <c r="AG65" i="28"/>
  <c r="AG70" i="28"/>
  <c r="AC66" i="32"/>
  <c r="AC65" i="32"/>
  <c r="AC80" i="32"/>
  <c r="AC83" i="32"/>
  <c r="AC67" i="32"/>
  <c r="AC78" i="32"/>
  <c r="AC68" i="32"/>
  <c r="AC82" i="32"/>
  <c r="AC77" i="32"/>
  <c r="AC76" i="32"/>
  <c r="AC79" i="32"/>
  <c r="AC81" i="32"/>
  <c r="AC74" i="32"/>
  <c r="AC84" i="32"/>
  <c r="AC73" i="32"/>
  <c r="AC72" i="32"/>
  <c r="AC75" i="32"/>
  <c r="AC69" i="32"/>
  <c r="AC70" i="32"/>
  <c r="AC71" i="32"/>
  <c r="AC20" i="35"/>
  <c r="AC18" i="35"/>
  <c r="AC16" i="35"/>
  <c r="AC49" i="28"/>
  <c r="AC50" i="28"/>
  <c r="AC48" i="28" s="1"/>
  <c r="AC47" i="28" s="1"/>
  <c r="AC51" i="28"/>
  <c r="AC52" i="28"/>
  <c r="AC92" i="32"/>
  <c r="AC90" i="32"/>
  <c r="AC88" i="32"/>
  <c r="AC93" i="32"/>
  <c r="AC91" i="32"/>
  <c r="AE20" i="31"/>
  <c r="L13" i="31"/>
  <c r="AE19" i="31"/>
  <c r="AE17" i="31"/>
  <c r="AE18" i="31"/>
  <c r="AE70" i="28"/>
  <c r="AE60" i="29"/>
  <c r="AE33" i="28"/>
  <c r="AE32" i="28" s="1"/>
  <c r="AC30" i="31"/>
  <c r="AE46" i="30"/>
  <c r="AE44" i="30"/>
  <c r="AE48" i="31"/>
  <c r="AC20" i="34"/>
  <c r="AE60" i="30"/>
  <c r="AE58" i="30" s="1"/>
  <c r="AC59" i="32"/>
  <c r="AC16" i="32"/>
  <c r="AC46" i="34"/>
  <c r="AE46" i="33"/>
  <c r="AE40" i="35"/>
  <c r="AC29" i="35"/>
  <c r="AC47" i="33"/>
  <c r="AE94" i="19"/>
  <c r="AE25" i="29"/>
  <c r="AE46" i="29"/>
  <c r="AE30" i="34"/>
  <c r="AE75" i="28"/>
  <c r="AE65" i="28"/>
  <c r="AE60" i="19"/>
  <c r="AD15" i="20"/>
  <c r="AE23" i="22"/>
  <c r="AE42" i="22"/>
  <c r="AE50" i="22"/>
  <c r="AE40" i="31"/>
  <c r="AE39" i="31" s="1"/>
  <c r="AE20" i="35"/>
  <c r="AG94" i="19"/>
  <c r="AG92" i="19" s="1"/>
  <c r="AF52" i="20"/>
  <c r="AG16" i="22"/>
  <c r="AG17" i="22"/>
  <c r="AG39" i="22"/>
  <c r="AG46" i="22"/>
  <c r="AG39" i="28"/>
  <c r="AG15" i="30"/>
  <c r="AG40" i="31"/>
  <c r="AG49" i="31"/>
  <c r="AG48" i="33"/>
  <c r="AG44" i="33"/>
  <c r="AG43" i="34"/>
  <c r="AE57" i="29"/>
  <c r="AC28" i="29"/>
  <c r="AE42" i="30"/>
  <c r="AE40" i="30"/>
  <c r="AE49" i="31"/>
  <c r="AE59" i="30"/>
  <c r="AC56" i="32"/>
  <c r="AC18" i="32"/>
  <c r="AE61" i="34"/>
  <c r="AC39" i="34"/>
  <c r="J39" i="31"/>
  <c r="AE48" i="33"/>
  <c r="AE43" i="33"/>
  <c r="AE43" i="35"/>
  <c r="AE23" i="29"/>
  <c r="AE32" i="34"/>
  <c r="AE34" i="34"/>
  <c r="AE71" i="28"/>
  <c r="AE69" i="28"/>
  <c r="AE35" i="34"/>
  <c r="AE46" i="19"/>
  <c r="AE15" i="35"/>
  <c r="AG98" i="19"/>
  <c r="AG38" i="21"/>
  <c r="AG20" i="22"/>
  <c r="N39" i="31"/>
  <c r="AG43" i="31"/>
  <c r="AG47" i="33"/>
  <c r="AE43" i="28"/>
  <c r="AE42" i="28" s="1"/>
  <c r="AB29" i="20"/>
  <c r="AB28" i="20" s="1"/>
  <c r="AE45" i="30"/>
  <c r="AC57" i="32"/>
  <c r="L25" i="34"/>
  <c r="AE47" i="33"/>
  <c r="AE42" i="35"/>
  <c r="AC44" i="33"/>
  <c r="AC45" i="33"/>
  <c r="AC28" i="33"/>
  <c r="AE21" i="29"/>
  <c r="AE29" i="34"/>
  <c r="AE67" i="28"/>
  <c r="AE84" i="28"/>
  <c r="AE31" i="34"/>
  <c r="AG96" i="19"/>
  <c r="AG58" i="21"/>
  <c r="AG57" i="29"/>
  <c r="N25" i="30"/>
  <c r="AG46" i="33"/>
  <c r="AG54" i="34"/>
  <c r="AG34" i="35"/>
  <c r="AG16" i="32"/>
  <c r="AC72" i="19"/>
  <c r="AC70" i="19"/>
  <c r="AC89" i="19"/>
  <c r="AC83" i="19"/>
  <c r="AC74" i="19"/>
  <c r="AC17" i="28"/>
  <c r="AC18" i="28"/>
  <c r="AC19" i="28"/>
  <c r="AC16" i="28"/>
  <c r="AC41" i="35"/>
  <c r="AC40" i="35"/>
  <c r="AC43" i="35"/>
  <c r="AC42" i="35"/>
  <c r="AG83" i="19"/>
  <c r="AG87" i="19"/>
  <c r="AG79" i="19"/>
  <c r="AG74" i="19"/>
  <c r="AG78" i="19"/>
  <c r="AG84" i="19"/>
  <c r="AG88" i="19"/>
  <c r="AG71" i="19"/>
  <c r="AG75" i="19"/>
  <c r="AG70" i="19"/>
  <c r="AG89" i="19"/>
  <c r="AG85" i="19"/>
  <c r="AG81" i="19"/>
  <c r="AG72" i="19"/>
  <c r="AG76" i="19"/>
  <c r="AG82" i="19"/>
  <c r="AG86" i="19"/>
  <c r="AG80" i="19"/>
  <c r="AG73" i="19"/>
  <c r="AG77" i="19"/>
  <c r="J13" i="31"/>
  <c r="AC18" i="31"/>
  <c r="AC17" i="31"/>
  <c r="AC20" i="31"/>
  <c r="AC19" i="31"/>
  <c r="AE51" i="28"/>
  <c r="AE49" i="28"/>
  <c r="AE52" i="28"/>
  <c r="AC35" i="19"/>
  <c r="AE34" i="19"/>
  <c r="AE21" i="28"/>
  <c r="AC58" i="30"/>
  <c r="AE25" i="32"/>
  <c r="AE59" i="34"/>
  <c r="AE22" i="34"/>
  <c r="AE20" i="34" s="1"/>
  <c r="AC45" i="34"/>
  <c r="AC40" i="34"/>
  <c r="AC49" i="30"/>
  <c r="AC20" i="30"/>
  <c r="AE34" i="35"/>
  <c r="AE51" i="32"/>
  <c r="AC19" i="35"/>
  <c r="AC60" i="33"/>
  <c r="AC56" i="33" s="1"/>
  <c r="AE95" i="19"/>
  <c r="AE93" i="19"/>
  <c r="AE92" i="19" s="1"/>
  <c r="AC46" i="33"/>
  <c r="AC26" i="35"/>
  <c r="AC23" i="35" s="1"/>
  <c r="AE83" i="28"/>
  <c r="AE78" i="28"/>
  <c r="AE81" i="28"/>
  <c r="AE52" i="33"/>
  <c r="AE51" i="33" s="1"/>
  <c r="AD43" i="20"/>
  <c r="AE20" i="21"/>
  <c r="AE35" i="31"/>
  <c r="AE34" i="31" s="1"/>
  <c r="AE41" i="31"/>
  <c r="AC40" i="31"/>
  <c r="AG33" i="19"/>
  <c r="AG32" i="19" s="1"/>
  <c r="AG46" i="19"/>
  <c r="AG95" i="19"/>
  <c r="N92" i="19"/>
  <c r="AF15" i="20"/>
  <c r="AG23" i="22"/>
  <c r="AG66" i="28"/>
  <c r="AG84" i="28"/>
  <c r="AG30" i="29"/>
  <c r="AG28" i="29" s="1"/>
  <c r="AG34" i="34"/>
  <c r="AG30" i="34"/>
  <c r="AC21" i="28"/>
  <c r="AE29" i="31"/>
  <c r="AE62" i="34"/>
  <c r="AC43" i="34"/>
  <c r="AC41" i="34"/>
  <c r="AE98" i="19"/>
  <c r="AE97" i="19"/>
  <c r="J13" i="35"/>
  <c r="AE74" i="28"/>
  <c r="AE77" i="28"/>
  <c r="AE30" i="29"/>
  <c r="AE28" i="29" s="1"/>
  <c r="AE37" i="19"/>
  <c r="AE15" i="19"/>
  <c r="AE21" i="19"/>
  <c r="AE42" i="19"/>
  <c r="AD57" i="20"/>
  <c r="AE15" i="21"/>
  <c r="AE58" i="21"/>
  <c r="AE34" i="22"/>
  <c r="AC42" i="31"/>
  <c r="AE15" i="34"/>
  <c r="AG60" i="19"/>
  <c r="AF38" i="20"/>
  <c r="AF57" i="20"/>
  <c r="AG20" i="33"/>
  <c r="N25" i="34"/>
  <c r="AG33" i="34"/>
  <c r="AG29" i="34"/>
  <c r="AC38" i="29"/>
  <c r="AE56" i="29"/>
  <c r="AC29" i="31"/>
  <c r="AE49" i="21"/>
  <c r="AC43" i="29"/>
  <c r="AC42" i="34"/>
  <c r="AE39" i="29"/>
  <c r="AE38" i="29" s="1"/>
  <c r="AE38" i="21"/>
  <c r="AG21" i="19"/>
  <c r="AF43" i="20"/>
  <c r="AG35" i="34"/>
  <c r="N47" i="28"/>
  <c r="AG52" i="28" s="1"/>
  <c r="AG48" i="28"/>
  <c r="AD19" i="20"/>
  <c r="AG59" i="34"/>
  <c r="AG62" i="34"/>
  <c r="AG60" i="34"/>
  <c r="AG21" i="34"/>
  <c r="AG17" i="33"/>
  <c r="AG16" i="33"/>
  <c r="AG25" i="33"/>
  <c r="AG21" i="33"/>
  <c r="AG29" i="33"/>
  <c r="AG28" i="33" s="1"/>
  <c r="AG60" i="33"/>
  <c r="AE35" i="33"/>
  <c r="AE33" i="33" s="1"/>
  <c r="AG24" i="33"/>
  <c r="AE23" i="33"/>
  <c r="AE56" i="33"/>
  <c r="AE40" i="33"/>
  <c r="AE38" i="33" s="1"/>
  <c r="AE30" i="33"/>
  <c r="AE28" i="33" s="1"/>
  <c r="AE25" i="33"/>
  <c r="AE22" i="33"/>
  <c r="AG35" i="33"/>
  <c r="AG33" i="33" s="1"/>
  <c r="AE21" i="33"/>
  <c r="AG19" i="32"/>
  <c r="AG35" i="32"/>
  <c r="AG17" i="32"/>
  <c r="AE17" i="32"/>
  <c r="AE90" i="32"/>
  <c r="AE93" i="32"/>
  <c r="AE91" i="32"/>
  <c r="AE88" i="32"/>
  <c r="AE33" i="32"/>
  <c r="AE32" i="32" s="1"/>
  <c r="AE42" i="32"/>
  <c r="AG83" i="32"/>
  <c r="AG78" i="32"/>
  <c r="AG71" i="32"/>
  <c r="AG90" i="32"/>
  <c r="AG65" i="32"/>
  <c r="AG73" i="32"/>
  <c r="AG39" i="32"/>
  <c r="AG37" i="32" s="1"/>
  <c r="AG60" i="32"/>
  <c r="AG82" i="32"/>
  <c r="AG77" i="32"/>
  <c r="AG69" i="32"/>
  <c r="AG91" i="32"/>
  <c r="AG79" i="32"/>
  <c r="AE37" i="32"/>
  <c r="AG81" i="32"/>
  <c r="AG75" i="32"/>
  <c r="AG67" i="32"/>
  <c r="AG43" i="30"/>
  <c r="AG32" i="30"/>
  <c r="AE29" i="30"/>
  <c r="AE30" i="30"/>
  <c r="AE51" i="30"/>
  <c r="AG42" i="30"/>
  <c r="AG39" i="30"/>
  <c r="AG41" i="30"/>
  <c r="AG59" i="30"/>
  <c r="AE32" i="30"/>
  <c r="AE35" i="30"/>
  <c r="AG28" i="30"/>
  <c r="AG45" i="30"/>
  <c r="AG46" i="30"/>
  <c r="AG62" i="30"/>
  <c r="AE31" i="30"/>
  <c r="AG23" i="29"/>
  <c r="AE44" i="29"/>
  <c r="AE49" i="29"/>
  <c r="AE47" i="29"/>
  <c r="AG25" i="29"/>
  <c r="AG21" i="29"/>
  <c r="AE34" i="29"/>
  <c r="AE33" i="29" s="1"/>
  <c r="AE53" i="29"/>
  <c r="AE52" i="29" s="1"/>
  <c r="AE48" i="29"/>
  <c r="AG24" i="29"/>
  <c r="AG20" i="29"/>
  <c r="AG39" i="29"/>
  <c r="AG38" i="29" s="1"/>
  <c r="AG54" i="29"/>
  <c r="AG52" i="29" s="1"/>
  <c r="AG26" i="28"/>
  <c r="AE55" i="28"/>
  <c r="AG58" i="28"/>
  <c r="AG90" i="28"/>
  <c r="AE18" i="28"/>
  <c r="AE19" i="28"/>
  <c r="AG16" i="28"/>
  <c r="AG22" i="28"/>
  <c r="AG34" i="28"/>
  <c r="AG18" i="28"/>
  <c r="AG28" i="28"/>
  <c r="AG60" i="28"/>
  <c r="AG37" i="28"/>
  <c r="AE29" i="22"/>
  <c r="AE46" i="22"/>
  <c r="AE43" i="22"/>
  <c r="AE39" i="22" s="1"/>
  <c r="AG32" i="21"/>
  <c r="AE34" i="21"/>
  <c r="AE30" i="21"/>
  <c r="AG28" i="21"/>
  <c r="AE28" i="21"/>
  <c r="AE33" i="21"/>
  <c r="L25" i="21"/>
  <c r="AE32" i="21"/>
  <c r="N25" i="21"/>
  <c r="AG33" i="21"/>
  <c r="AE47" i="32"/>
  <c r="AG50" i="32"/>
  <c r="AG52" i="32"/>
  <c r="AG48" i="29"/>
  <c r="AE89" i="28"/>
  <c r="AE87" i="28" s="1"/>
  <c r="AC90" i="28"/>
  <c r="AC92" i="28"/>
  <c r="AC88" i="28"/>
  <c r="AC93" i="28"/>
  <c r="AC91" i="28"/>
  <c r="AC48" i="31"/>
  <c r="AC50" i="31"/>
  <c r="AC49" i="31"/>
  <c r="AC81" i="28"/>
  <c r="AC74" i="28"/>
  <c r="AC71" i="28"/>
  <c r="AC68" i="28"/>
  <c r="AC76" i="28"/>
  <c r="AC69" i="28"/>
  <c r="AC75" i="28"/>
  <c r="AC84" i="28"/>
  <c r="AC73" i="28"/>
  <c r="AC66" i="28"/>
  <c r="AC82" i="28"/>
  <c r="AC79" i="28"/>
  <c r="AC72" i="28"/>
  <c r="AC78" i="28"/>
  <c r="AC77" i="28"/>
  <c r="AC70" i="28"/>
  <c r="AC67" i="28"/>
  <c r="AC83" i="28"/>
  <c r="AC80" i="28"/>
  <c r="AC65" i="28"/>
  <c r="AE70" i="32"/>
  <c r="AE67" i="32"/>
  <c r="AE83" i="32"/>
  <c r="AE80" i="32"/>
  <c r="AE73" i="32"/>
  <c r="AE74" i="32"/>
  <c r="AE71" i="32"/>
  <c r="AE68" i="32"/>
  <c r="AE84" i="32"/>
  <c r="AE78" i="32"/>
  <c r="AE75" i="32"/>
  <c r="AE72" i="32"/>
  <c r="AE69" i="32"/>
  <c r="AE77" i="32"/>
  <c r="AE66" i="32"/>
  <c r="AE82" i="32"/>
  <c r="AE79" i="32"/>
  <c r="AE76" i="32"/>
  <c r="AE65" i="32"/>
  <c r="AE81" i="32"/>
  <c r="AC77" i="19"/>
  <c r="AC71" i="19"/>
  <c r="AC87" i="19"/>
  <c r="AE33" i="19"/>
  <c r="AE32" i="19" s="1"/>
  <c r="AC81" i="19"/>
  <c r="AC82" i="19"/>
  <c r="AC75" i="19"/>
  <c r="AC80" i="19"/>
  <c r="AC88" i="19"/>
  <c r="AE39" i="28"/>
  <c r="AE37" i="28" s="1"/>
  <c r="AE17" i="28"/>
  <c r="AC34" i="28"/>
  <c r="AC28" i="21"/>
  <c r="AC41" i="30"/>
  <c r="AC43" i="30"/>
  <c r="AE40" i="34"/>
  <c r="AE42" i="34"/>
  <c r="AE19" i="32"/>
  <c r="L13" i="32"/>
  <c r="AE53" i="30"/>
  <c r="AE89" i="19"/>
  <c r="AC51" i="32"/>
  <c r="AC52" i="32"/>
  <c r="AC47" i="32" s="1"/>
  <c r="AC50" i="32"/>
  <c r="AC49" i="32"/>
  <c r="AC34" i="35"/>
  <c r="AG20" i="34"/>
  <c r="AG49" i="28"/>
  <c r="AG42" i="35"/>
  <c r="AG43" i="35"/>
  <c r="AG41" i="35"/>
  <c r="AC85" i="19"/>
  <c r="AC86" i="19"/>
  <c r="AC79" i="19"/>
  <c r="AC84" i="19"/>
  <c r="AC76" i="19"/>
  <c r="AE16" i="28"/>
  <c r="AC33" i="28"/>
  <c r="AC73" i="19"/>
  <c r="AB34" i="20"/>
  <c r="AB33" i="20" s="1"/>
  <c r="AC46" i="30"/>
  <c r="AC44" i="30"/>
  <c r="AE39" i="34"/>
  <c r="AE45" i="34"/>
  <c r="AE18" i="32"/>
  <c r="AE55" i="30"/>
  <c r="AE50" i="30"/>
  <c r="AG50" i="35"/>
  <c r="AG47" i="35"/>
  <c r="AG48" i="35"/>
  <c r="AG49" i="35"/>
  <c r="AC49" i="35"/>
  <c r="AC50" i="35"/>
  <c r="AC47" i="35"/>
  <c r="AC78" i="19"/>
  <c r="AC45" i="30"/>
  <c r="AE44" i="34"/>
  <c r="AE74" i="19"/>
  <c r="AE71" i="19"/>
  <c r="AE87" i="19"/>
  <c r="AE84" i="19"/>
  <c r="AE81" i="19"/>
  <c r="AE78" i="19"/>
  <c r="AE75" i="19"/>
  <c r="AE72" i="19"/>
  <c r="AE88" i="19"/>
  <c r="AE82" i="19"/>
  <c r="AE79" i="19"/>
  <c r="AE76" i="19"/>
  <c r="AE73" i="19"/>
  <c r="AE70" i="19"/>
  <c r="AE86" i="19"/>
  <c r="AE83" i="19"/>
  <c r="AE18" i="22"/>
  <c r="AG34" i="21"/>
  <c r="AG30" i="21"/>
  <c r="AG17" i="28"/>
  <c r="AG29" i="28"/>
  <c r="AG25" i="28"/>
  <c r="AG33" i="28"/>
  <c r="AG32" i="28" s="1"/>
  <c r="AG44" i="28"/>
  <c r="AG42" i="28" s="1"/>
  <c r="AG59" i="28"/>
  <c r="AG82" i="28"/>
  <c r="AG78" i="28"/>
  <c r="AG73" i="28"/>
  <c r="AG69" i="28"/>
  <c r="AG75" i="28"/>
  <c r="AG93" i="28"/>
  <c r="N13" i="29"/>
  <c r="AG47" i="29"/>
  <c r="AG58" i="29"/>
  <c r="AG56" i="29" s="1"/>
  <c r="AG35" i="30"/>
  <c r="AG31" i="30"/>
  <c r="AG61" i="30"/>
  <c r="AG17" i="31"/>
  <c r="AG30" i="31"/>
  <c r="AG29" i="31" s="1"/>
  <c r="AG34" i="32"/>
  <c r="AG59" i="32"/>
  <c r="AG74" i="32"/>
  <c r="AG70" i="32"/>
  <c r="AG66" i="32"/>
  <c r="AG46" i="34"/>
  <c r="AG42" i="34"/>
  <c r="AG19" i="35"/>
  <c r="AG26" i="32"/>
  <c r="AG22" i="32"/>
  <c r="AE50" i="28"/>
  <c r="AE48" i="28" s="1"/>
  <c r="AE68" i="28"/>
  <c r="AE16" i="22"/>
  <c r="AE15" i="22" s="1"/>
  <c r="AE17" i="22"/>
  <c r="AE48" i="22"/>
  <c r="AC43" i="31"/>
  <c r="AE92" i="32"/>
  <c r="L13" i="33"/>
  <c r="AE16" i="33" s="1"/>
  <c r="AE15" i="33" s="1"/>
  <c r="AE26" i="35"/>
  <c r="AG52" i="19"/>
  <c r="AF34" i="20"/>
  <c r="AF33" i="20" s="1"/>
  <c r="AG29" i="21"/>
  <c r="AG24" i="28"/>
  <c r="AG92" i="28"/>
  <c r="AG16" i="29"/>
  <c r="AG15" i="29" s="1"/>
  <c r="AG34" i="29"/>
  <c r="AG33" i="29" s="1"/>
  <c r="AG44" i="29"/>
  <c r="AG46" i="29"/>
  <c r="AG34" i="30"/>
  <c r="AG30" i="30"/>
  <c r="AG19" i="31"/>
  <c r="AG48" i="31"/>
  <c r="AG43" i="32"/>
  <c r="AG42" i="32" s="1"/>
  <c r="AG58" i="32"/>
  <c r="AG93" i="32"/>
  <c r="AG39" i="33"/>
  <c r="AG38" i="33" s="1"/>
  <c r="AG45" i="34"/>
  <c r="AG41" i="34"/>
  <c r="AG18" i="35"/>
  <c r="AG54" i="35"/>
  <c r="AG53" i="35" s="1"/>
  <c r="AG29" i="32"/>
  <c r="AG25" i="32"/>
  <c r="AE25" i="35"/>
  <c r="AE23" i="35" s="1"/>
  <c r="AF29" i="20"/>
  <c r="AF28" i="20" s="1"/>
  <c r="AG27" i="28"/>
  <c r="AG56" i="28"/>
  <c r="AG80" i="28"/>
  <c r="AG76" i="28"/>
  <c r="AG71" i="28"/>
  <c r="AG67" i="28"/>
  <c r="AG88" i="28"/>
  <c r="AG49" i="29"/>
  <c r="AG33" i="30"/>
  <c r="AG44" i="30"/>
  <c r="AG18" i="31"/>
  <c r="AG56" i="32"/>
  <c r="AG84" i="32"/>
  <c r="AG80" i="32"/>
  <c r="AG76" i="32"/>
  <c r="AG72" i="32"/>
  <c r="AG88" i="32"/>
  <c r="AG44" i="34"/>
  <c r="AG16" i="35"/>
  <c r="AG15" i="35" s="1"/>
  <c r="AG40" i="35"/>
  <c r="AG28" i="32"/>
  <c r="AG24" i="32"/>
  <c r="AE79" i="28"/>
  <c r="AE82" i="28"/>
  <c r="AE66" i="28"/>
  <c r="AE73" i="28"/>
  <c r="AE31" i="21"/>
  <c r="AE80" i="28"/>
  <c r="AE41" i="22"/>
  <c r="AG35" i="21"/>
  <c r="AG27" i="32"/>
  <c r="AG54" i="30"/>
  <c r="AG26" i="35"/>
  <c r="AG24" i="35"/>
  <c r="AG26" i="31"/>
  <c r="AG24" i="31"/>
  <c r="AG50" i="34"/>
  <c r="AG52" i="34"/>
  <c r="AG55" i="34"/>
  <c r="AG53" i="34"/>
  <c r="AG50" i="30"/>
  <c r="AG52" i="30"/>
  <c r="AG55" i="30"/>
  <c r="AG53" i="30"/>
  <c r="AG49" i="21"/>
  <c r="AE15" i="32" l="1"/>
  <c r="AE27" i="34"/>
  <c r="AE38" i="30"/>
  <c r="AE21" i="32"/>
  <c r="AC32" i="19"/>
  <c r="AC19" i="33"/>
  <c r="AC21" i="32"/>
  <c r="AG56" i="33"/>
  <c r="AC55" i="32"/>
  <c r="AC27" i="34"/>
  <c r="AG42" i="33"/>
  <c r="AE42" i="33"/>
  <c r="AC15" i="35"/>
  <c r="AG47" i="31"/>
  <c r="AG46" i="31" s="1"/>
  <c r="AG50" i="28"/>
  <c r="AC27" i="21"/>
  <c r="AC42" i="33"/>
  <c r="AE39" i="35"/>
  <c r="AG32" i="32"/>
  <c r="AE19" i="29"/>
  <c r="AG55" i="28"/>
  <c r="AG39" i="31"/>
  <c r="AC64" i="32"/>
  <c r="AC63" i="32" s="1"/>
  <c r="AG27" i="34"/>
  <c r="AC39" i="31"/>
  <c r="AC39" i="35"/>
  <c r="AG15" i="22"/>
  <c r="AE16" i="31"/>
  <c r="AE15" i="31" s="1"/>
  <c r="AC89" i="32"/>
  <c r="AC87" i="32" s="1"/>
  <c r="AE27" i="21"/>
  <c r="AG89" i="32"/>
  <c r="AG87" i="32" s="1"/>
  <c r="AE47" i="28"/>
  <c r="AC15" i="28"/>
  <c r="AC15" i="32"/>
  <c r="AE47" i="31"/>
  <c r="AE46" i="31" s="1"/>
  <c r="AG38" i="34"/>
  <c r="AC46" i="35"/>
  <c r="AC32" i="28"/>
  <c r="AG15" i="33"/>
  <c r="AG58" i="34"/>
  <c r="AG47" i="28"/>
  <c r="AC38" i="34"/>
  <c r="AC16" i="31"/>
  <c r="AC15" i="31" s="1"/>
  <c r="AE64" i="28"/>
  <c r="AE63" i="28" s="1"/>
  <c r="AC38" i="30"/>
  <c r="AG15" i="32"/>
  <c r="AE19" i="33"/>
  <c r="AG19" i="33"/>
  <c r="AG69" i="19"/>
  <c r="AG68" i="19" s="1"/>
  <c r="AG64" i="28"/>
  <c r="AG63" i="28" s="1"/>
  <c r="AE69" i="19"/>
  <c r="AE68" i="19" s="1"/>
  <c r="AE43" i="29"/>
  <c r="AE58" i="34"/>
  <c r="AG19" i="29"/>
  <c r="AG39" i="35"/>
  <c r="AG55" i="32"/>
  <c r="AE89" i="32"/>
  <c r="AE87" i="32" s="1"/>
  <c r="AG64" i="32"/>
  <c r="AG63" i="32" s="1"/>
  <c r="AG16" i="31"/>
  <c r="AG15" i="31" s="1"/>
  <c r="AG23" i="31"/>
  <c r="AE27" i="30"/>
  <c r="AG38" i="30"/>
  <c r="AG27" i="30"/>
  <c r="AG58" i="30"/>
  <c r="AG89" i="28"/>
  <c r="AG87" i="28" s="1"/>
  <c r="AG21" i="28"/>
  <c r="AE15" i="28"/>
  <c r="AG15" i="28"/>
  <c r="AG47" i="32"/>
  <c r="AG23" i="35"/>
  <c r="AG43" i="29"/>
  <c r="AG46" i="35"/>
  <c r="AE49" i="30"/>
  <c r="AE38" i="34"/>
  <c r="AG27" i="21"/>
  <c r="AG21" i="32"/>
  <c r="AE64" i="32"/>
  <c r="AE63" i="32" s="1"/>
  <c r="AC64" i="28"/>
  <c r="AC63" i="28" s="1"/>
  <c r="AC47" i="31"/>
  <c r="AC46" i="31" s="1"/>
  <c r="AC69" i="19"/>
  <c r="AC68" i="19" s="1"/>
  <c r="AC89" i="28"/>
  <c r="AC87" i="28" s="1"/>
  <c r="AG49" i="34"/>
  <c r="AG49" i="30"/>
  <c r="AG17" i="19"/>
  <c r="AG18" i="19"/>
  <c r="AG19" i="19"/>
  <c r="AG16" i="19"/>
  <c r="N15" i="19"/>
  <c r="N13" i="19" s="1"/>
  <c r="AG15" i="19" l="1"/>
</calcChain>
</file>

<file path=xl/sharedStrings.xml><?xml version="1.0" encoding="utf-8"?>
<sst xmlns="http://schemas.openxmlformats.org/spreadsheetml/2006/main" count="1911" uniqueCount="218">
  <si>
    <t>Sexo</t>
  </si>
  <si>
    <t>Hombres</t>
  </si>
  <si>
    <t>Mujeres</t>
  </si>
  <si>
    <t>No especificado</t>
  </si>
  <si>
    <t>No trabajó</t>
  </si>
  <si>
    <t>Comerciantes</t>
  </si>
  <si>
    <t>Vendedores ambulantes</t>
  </si>
  <si>
    <t>Trabajadores en servicios domésticos</t>
  </si>
  <si>
    <t>Trabajadores agropecuarios</t>
  </si>
  <si>
    <t>Trabajadores industriales</t>
  </si>
  <si>
    <t>Trabajadores en la construcción</t>
  </si>
  <si>
    <t>Agropecuario</t>
  </si>
  <si>
    <t>Manufactura</t>
  </si>
  <si>
    <t>Construcción</t>
  </si>
  <si>
    <t>Comercio</t>
  </si>
  <si>
    <t>Transporte</t>
  </si>
  <si>
    <t>De 1 a 3 cruces</t>
  </si>
  <si>
    <t>4 cruces o más</t>
  </si>
  <si>
    <t>Ciudad guatemalteca de cruce a México</t>
  </si>
  <si>
    <t>Guatemala</t>
  </si>
  <si>
    <t>Sabe leer y escribir</t>
  </si>
  <si>
    <t>No sabe leer y escribir</t>
  </si>
  <si>
    <t>Ninguno</t>
  </si>
  <si>
    <t>1 a 5 años</t>
  </si>
  <si>
    <t>6 años</t>
  </si>
  <si>
    <t>7 a 9 años</t>
  </si>
  <si>
    <t>10 a 12 años</t>
  </si>
  <si>
    <t>13 años y más</t>
  </si>
  <si>
    <t>Urbana</t>
  </si>
  <si>
    <t>No urbana</t>
  </si>
  <si>
    <t>Chiapas</t>
  </si>
  <si>
    <t>Distrito Federal</t>
  </si>
  <si>
    <t>Oaxaca</t>
  </si>
  <si>
    <t>Tabasco</t>
  </si>
  <si>
    <t>Tamaulipas</t>
  </si>
  <si>
    <t>Veracruz</t>
  </si>
  <si>
    <t>Lugar de mayor tiempo de estancia en México</t>
  </si>
  <si>
    <t>Tiempo que permaneció en México</t>
  </si>
  <si>
    <t>Más de 1 día a 1 semana</t>
  </si>
  <si>
    <t>Más de 1 semana a 1 mes</t>
  </si>
  <si>
    <t>Más de 1 mes a 1 año</t>
  </si>
  <si>
    <t>Más de 1 año</t>
  </si>
  <si>
    <t>Una vez</t>
  </si>
  <si>
    <t>Dos veces</t>
  </si>
  <si>
    <t>Lugar donde lo detuvieron las autoridades migratorias mexicanas</t>
  </si>
  <si>
    <t>Calle o carretera</t>
  </si>
  <si>
    <t>Indicador</t>
  </si>
  <si>
    <t>Grupos de edad</t>
  </si>
  <si>
    <t>Situación conyugal</t>
  </si>
  <si>
    <t>15 a 19 años</t>
  </si>
  <si>
    <t>20 a 29 años</t>
  </si>
  <si>
    <t>30 a 39 años</t>
  </si>
  <si>
    <t>40 a 49 años</t>
  </si>
  <si>
    <t>50 a 59 años</t>
  </si>
  <si>
    <t>60 años y más</t>
  </si>
  <si>
    <t>Relación de parentesco en el hogar</t>
  </si>
  <si>
    <t>Condición de alfabetismo</t>
  </si>
  <si>
    <t>Servicios domésticos</t>
  </si>
  <si>
    <t>Servicios diversos</t>
  </si>
  <si>
    <t>Sin documento migratorio</t>
  </si>
  <si>
    <t>Con documento migratorio</t>
  </si>
  <si>
    <t>Tapachula</t>
  </si>
  <si>
    <t>Palenque</t>
  </si>
  <si>
    <t>Arriaga</t>
  </si>
  <si>
    <t>Huehuetán</t>
  </si>
  <si>
    <t>Tuxtla Gutiérrez</t>
  </si>
  <si>
    <t>Sin experiencia migratoria</t>
  </si>
  <si>
    <t>Con experiencia migratoria</t>
  </si>
  <si>
    <t>En los próximos 7 días</t>
  </si>
  <si>
    <t>Algún día</t>
  </si>
  <si>
    <r>
      <t xml:space="preserve">No unido </t>
    </r>
    <r>
      <rPr>
        <vertAlign val="superscript"/>
        <sz val="9"/>
        <rFont val="Arial"/>
        <family val="2"/>
      </rPr>
      <t>2</t>
    </r>
  </si>
  <si>
    <t>Trimestre en el que fue entrevistado</t>
  </si>
  <si>
    <t>*</t>
  </si>
  <si>
    <t>-- Sin registro.</t>
  </si>
  <si>
    <t xml:space="preserve">Tres veces o más </t>
  </si>
  <si>
    <t>Otra entidad federativa</t>
  </si>
  <si>
    <t xml:space="preserve"> </t>
  </si>
  <si>
    <t>Condición de hablante de lengua indígena</t>
  </si>
  <si>
    <t>Hablante</t>
  </si>
  <si>
    <t>No hablante</t>
  </si>
  <si>
    <t>Más de 1 día</t>
  </si>
  <si>
    <t>NC</t>
  </si>
  <si>
    <r>
      <t>1</t>
    </r>
    <r>
      <rPr>
        <sz val="8"/>
        <rFont val="Arial"/>
        <family val="2"/>
      </rPr>
      <t xml:space="preserve"> Incluye a los casados o en unión libre.</t>
    </r>
  </si>
  <si>
    <t xml:space="preserve">Enero-marzo </t>
  </si>
  <si>
    <t xml:space="preserve">Abril-junio </t>
  </si>
  <si>
    <t xml:space="preserve">Julio-septiembre </t>
  </si>
  <si>
    <t xml:space="preserve">Octubre-diciembre </t>
  </si>
  <si>
    <t>Profesionistas, técnicos y personal administrativo</t>
  </si>
  <si>
    <t>Hasta 24 horas</t>
  </si>
  <si>
    <t>Trabajadores en servicios diversos</t>
  </si>
  <si>
    <t>ABSOLUTOS</t>
  </si>
  <si>
    <t>FLUJO TOTAL</t>
  </si>
  <si>
    <t>Trabajar o buscar trabajo en México</t>
  </si>
  <si>
    <t>Trabajar o buscar trabajo en Estados Unidos</t>
  </si>
  <si>
    <t>PORCENTAJES</t>
  </si>
  <si>
    <t>* Datos expandidos de muestras menores a 30 observaciones o casos.</t>
  </si>
  <si>
    <r>
      <t>2</t>
    </r>
    <r>
      <rPr>
        <sz val="8"/>
        <rFont val="Arial"/>
        <family val="2"/>
      </rPr>
      <t xml:space="preserve"> Incluye a solteros, separados, viudos y divorciados.</t>
    </r>
  </si>
  <si>
    <r>
      <t>3</t>
    </r>
    <r>
      <rPr>
        <sz val="8"/>
        <rFont val="Arial"/>
        <family val="2"/>
      </rPr>
      <t xml:space="preserve"> Incluye otro parentesco y sin relación de parentesco.</t>
    </r>
  </si>
  <si>
    <t>Tecún Umán (San Marcos)</t>
  </si>
  <si>
    <t>El Carmen (San Marcos)</t>
  </si>
  <si>
    <t>La Mesilla (Huehuetenango)</t>
  </si>
  <si>
    <t>Gracias a Dios (Huehuetenango)</t>
  </si>
  <si>
    <t>Bethel (El Petén)</t>
  </si>
  <si>
    <t>El Ceibo (El Petén)</t>
  </si>
  <si>
    <t>Otra ciudad</t>
  </si>
  <si>
    <t>Otro motivo</t>
  </si>
  <si>
    <t>Escolaridad (años de instrucción)</t>
  </si>
  <si>
    <r>
      <t xml:space="preserve">Unido </t>
    </r>
    <r>
      <rPr>
        <vertAlign val="superscript"/>
        <sz val="9"/>
        <rFont val="Arial"/>
        <family val="2"/>
      </rPr>
      <t>1</t>
    </r>
  </si>
  <si>
    <t>Jefe(a)</t>
  </si>
  <si>
    <t>Esposo(a)</t>
  </si>
  <si>
    <t>Hijo(a)</t>
  </si>
  <si>
    <r>
      <t xml:space="preserve">Otro parentesco </t>
    </r>
    <r>
      <rPr>
        <vertAlign val="superscript"/>
        <sz val="9"/>
        <rFont val="Arial"/>
        <family val="2"/>
      </rPr>
      <t>3</t>
    </r>
  </si>
  <si>
    <t>Otro lugar</t>
  </si>
  <si>
    <t>Reintentará cruzar</t>
  </si>
  <si>
    <t>No reintentará cruzar</t>
  </si>
  <si>
    <r>
      <t xml:space="preserve">Número de veces que ha sido detenido por las autoridades migratorias mexicanas en los últimos doce meses </t>
    </r>
    <r>
      <rPr>
        <b/>
        <vertAlign val="superscript"/>
        <sz val="9"/>
        <rFont val="Arial"/>
        <family val="2"/>
      </rPr>
      <t>1</t>
    </r>
  </si>
  <si>
    <r>
      <t>Reintento de cruce a México</t>
    </r>
    <r>
      <rPr>
        <b/>
        <vertAlign val="superscript"/>
        <sz val="9"/>
        <rFont val="Arial"/>
        <family val="2"/>
      </rPr>
      <t xml:space="preserve"> </t>
    </r>
    <r>
      <rPr>
        <b/>
        <sz val="9"/>
        <rFont val="Arial"/>
        <family val="2"/>
      </rPr>
      <t>por el mismo motivo de cruce actual</t>
    </r>
  </si>
  <si>
    <t>Condición de experiencia migratoria previa a Estados Unidos</t>
  </si>
  <si>
    <t>DESTINO MÉXICO</t>
  </si>
  <si>
    <t>DESTINO ESTADOS UNIDOS</t>
  </si>
  <si>
    <t>Honduras</t>
  </si>
  <si>
    <t>El Salvador</t>
  </si>
  <si>
    <t>País de destino final al momento de ser detenido</t>
  </si>
  <si>
    <t>México</t>
  </si>
  <si>
    <t>Estados Unidos</t>
  </si>
  <si>
    <t>Medio de transporte para cruzar a México</t>
  </si>
  <si>
    <t>Ninguno (caminando)</t>
  </si>
  <si>
    <t>Cámaras, tubos de llanta o nadando</t>
  </si>
  <si>
    <t>Lancha o embarcación en el mar</t>
  </si>
  <si>
    <t>Otro medio de transporte</t>
  </si>
  <si>
    <t>Condición de hablante de idioma inglés</t>
  </si>
  <si>
    <t>Condición laboral en el lugar de residencia los 30 días anteriores a su viaje a México</t>
  </si>
  <si>
    <t>Condición laboral en el último viaje a México</t>
  </si>
  <si>
    <t>POBLACIÓN QUE TRABAJÓ EN EL LUGAR DE RESIDENCIA</t>
  </si>
  <si>
    <t>Sector de actividad de los que trabajaron en el lugar de residencia</t>
  </si>
  <si>
    <t>Sin ingreso</t>
  </si>
  <si>
    <t>Hasta un s.m.</t>
  </si>
  <si>
    <t>Más de uno hasta dos s.m.</t>
  </si>
  <si>
    <t>Más de dos hasta tres s.m.</t>
  </si>
  <si>
    <t>Más de tres hasta cinco s.m.</t>
  </si>
  <si>
    <t>Más de cinco s.m.</t>
  </si>
  <si>
    <t>Trabajador a destajo o por obra</t>
  </si>
  <si>
    <t>Trabajador a sueldo fijo</t>
  </si>
  <si>
    <t>Trabajador por su cuenta</t>
  </si>
  <si>
    <t>Condición de experiencia migratoria laboral previa a México</t>
  </si>
  <si>
    <t>Uso de "pollero" para transitar por México</t>
  </si>
  <si>
    <t>Condición de experiencia migratoria previa a México con intención de llegar a Estados Unidos</t>
  </si>
  <si>
    <t>Diario</t>
  </si>
  <si>
    <t>País de residencia</t>
  </si>
  <si>
    <t>Entró a México vía aérea o por mar</t>
  </si>
  <si>
    <r>
      <t xml:space="preserve">Ingreso en múltiplos de salario mínimo (S.M.) </t>
    </r>
    <r>
      <rPr>
        <b/>
        <vertAlign val="superscript"/>
        <sz val="9"/>
        <rFont val="Arial"/>
        <family val="2"/>
      </rPr>
      <t>1</t>
    </r>
  </si>
  <si>
    <r>
      <t xml:space="preserve">Otro puesto </t>
    </r>
    <r>
      <rPr>
        <vertAlign val="superscript"/>
        <sz val="9"/>
        <rFont val="Arial"/>
        <family val="2"/>
      </rPr>
      <t>2</t>
    </r>
  </si>
  <si>
    <t>Autobús o camioneta</t>
  </si>
  <si>
    <t>POBLACIÓN TOTAL</t>
  </si>
  <si>
    <t>Tipo de localidad de residencia</t>
  </si>
  <si>
    <t>Motivo de desplazamiento</t>
  </si>
  <si>
    <r>
      <t xml:space="preserve">Condición de documentos para cruzar a México </t>
    </r>
    <r>
      <rPr>
        <b/>
        <vertAlign val="superscript"/>
        <sz val="9"/>
        <rFont val="Arial"/>
        <family val="2"/>
      </rPr>
      <t>1</t>
    </r>
  </si>
  <si>
    <r>
      <t xml:space="preserve">Pase local o FMVL </t>
    </r>
    <r>
      <rPr>
        <vertAlign val="superscript"/>
        <sz val="9"/>
        <rFont val="Arial"/>
        <family val="2"/>
      </rPr>
      <t>2</t>
    </r>
  </si>
  <si>
    <r>
      <t xml:space="preserve">Otro documento </t>
    </r>
    <r>
      <rPr>
        <vertAlign val="superscript"/>
        <sz val="9"/>
        <rFont val="Arial"/>
        <family val="2"/>
      </rPr>
      <t>3, 4</t>
    </r>
  </si>
  <si>
    <r>
      <t>Nota:</t>
    </r>
    <r>
      <rPr>
        <sz val="8"/>
        <rFont val="Arial"/>
        <family val="2"/>
      </rPr>
      <t xml:space="preserve"> Los porcentajes se estiman respecto al total de respuestas válidas, omitiendo los no especificados para los cuales no existe un cálculo y se indican como NC (No Calculado).</t>
    </r>
  </si>
  <si>
    <t>Trabajó</t>
  </si>
  <si>
    <r>
      <t>2</t>
    </r>
    <r>
      <rPr>
        <sz val="8"/>
        <rFont val="Arial"/>
        <family val="2"/>
      </rPr>
      <t xml:space="preserve"> Incluye a trabajadores familiares con y sin pago, y a patrones entre otros.</t>
    </r>
  </si>
  <si>
    <r>
      <t>1</t>
    </r>
    <r>
      <rPr>
        <sz val="8"/>
        <rFont val="Arial"/>
        <family val="2"/>
      </rPr>
      <t xml:space="preserve"> Incluye la detención actual.</t>
    </r>
  </si>
  <si>
    <r>
      <t>Nota 1:</t>
    </r>
    <r>
      <rPr>
        <sz val="8"/>
        <rFont val="Arial"/>
        <family val="2"/>
      </rPr>
      <t xml:space="preserve"> Los porcentajes se estiman respecto al total de respuestas válidas, omitiendo los no especificados para los cuales no existe un cálculo y se indican como NC (No Calculado).</t>
    </r>
  </si>
  <si>
    <r>
      <t>Nota 2:</t>
    </r>
    <r>
      <rPr>
        <sz val="8"/>
        <rFont val="Arial"/>
        <family val="2"/>
      </rPr>
      <t xml:space="preserve"> Los datos de variable Ciudad Guatemalteca de cruce a México para 2010 no coinciden los proporcionados en la publicación EMIF SUR 2010, ya que en Otra ciudad se incluía a los que entraron por avión o mar. </t>
    </r>
  </si>
  <si>
    <r>
      <t xml:space="preserve">Otros municipios de Chiapas </t>
    </r>
    <r>
      <rPr>
        <vertAlign val="superscript"/>
        <sz val="9"/>
        <rFont val="Arial"/>
        <family val="2"/>
      </rPr>
      <t>5</t>
    </r>
  </si>
  <si>
    <t>Huixtla</t>
  </si>
  <si>
    <t>Frontera Comalapa</t>
  </si>
  <si>
    <t>Comitán de Domínguez</t>
  </si>
  <si>
    <t>Metapa</t>
  </si>
  <si>
    <t>Pijijiapan</t>
  </si>
  <si>
    <t>San Luis Potosí</t>
  </si>
  <si>
    <t>Guanajuato</t>
  </si>
  <si>
    <t>Usó "pollero"</t>
  </si>
  <si>
    <t>No usó "pollero"</t>
  </si>
  <si>
    <t>Condición de hablante del idioma inglés</t>
  </si>
  <si>
    <t>Otro sector</t>
  </si>
  <si>
    <r>
      <t>Trimestre en el que fue entrevistado</t>
    </r>
    <r>
      <rPr>
        <b/>
        <vertAlign val="superscript"/>
        <sz val="9"/>
        <rFont val="Arial"/>
        <family val="2"/>
      </rPr>
      <t>1</t>
    </r>
  </si>
  <si>
    <r>
      <t xml:space="preserve">Condición de documentos para cruzar a México </t>
    </r>
    <r>
      <rPr>
        <b/>
        <vertAlign val="superscript"/>
        <sz val="9"/>
        <rFont val="Arial"/>
        <family val="2"/>
      </rPr>
      <t>2</t>
    </r>
  </si>
  <si>
    <r>
      <t xml:space="preserve">Pase local o FMVL </t>
    </r>
    <r>
      <rPr>
        <vertAlign val="superscript"/>
        <sz val="9"/>
        <rFont val="Arial"/>
        <family val="2"/>
      </rPr>
      <t>3</t>
    </r>
  </si>
  <si>
    <r>
      <t xml:space="preserve">Otro documento </t>
    </r>
    <r>
      <rPr>
        <vertAlign val="superscript"/>
        <sz val="9"/>
        <rFont val="Arial"/>
        <family val="2"/>
      </rPr>
      <t>4,5</t>
    </r>
  </si>
  <si>
    <r>
      <rPr>
        <vertAlign val="superscript"/>
        <sz val="8"/>
        <rFont val="Arial"/>
        <family val="2"/>
      </rPr>
      <t>2</t>
    </r>
    <r>
      <rPr>
        <sz val="8"/>
        <rFont val="Arial"/>
        <family val="2"/>
      </rPr>
      <t>Se tomaron como válidas las respuestas proporcionadas por los migrantes hondureños y salvadoreños, aun sabiendo que a estas nacionalidades no se les concede, ni se les han concedido, los documentos migratorios de Pase Local o FMVL, FMVA o FMTF.</t>
    </r>
  </si>
  <si>
    <r>
      <t>3</t>
    </r>
    <r>
      <rPr>
        <sz val="8"/>
        <rFont val="Arial"/>
        <family val="2"/>
      </rPr>
      <t>Forma Migratoria de Visitante Local (FMVL).</t>
    </r>
  </si>
  <si>
    <r>
      <t>4</t>
    </r>
    <r>
      <rPr>
        <sz val="8"/>
        <rFont val="Arial"/>
        <family val="2"/>
      </rPr>
      <t xml:space="preserve"> Forma Migratoria de Trabajador Fronterizo (FMTF).</t>
    </r>
  </si>
  <si>
    <r>
      <t>5</t>
    </r>
    <r>
      <rPr>
        <sz val="8"/>
        <rFont val="Arial"/>
        <family val="2"/>
      </rPr>
      <t>Otro documento.</t>
    </r>
  </si>
  <si>
    <r>
      <rPr>
        <vertAlign val="superscript"/>
        <sz val="8"/>
        <rFont val="Arial"/>
        <family val="2"/>
      </rPr>
      <t>2</t>
    </r>
    <r>
      <rPr>
        <sz val="8"/>
        <rFont val="Arial"/>
        <family val="2"/>
      </rPr>
      <t xml:space="preserve"> Se tomaron como válidas las respuestas proporcionadas por los migrantes hondureños y salvadoreños, aun sabiendo que a estas nacionalidades no se les concede, ni se les han concedido, los documentos migratorios de Pase Local o FMVL, FMVA o FMTF.</t>
    </r>
  </si>
  <si>
    <r>
      <t xml:space="preserve">6 </t>
    </r>
    <r>
      <rPr>
        <sz val="8"/>
        <rFont val="Arial"/>
        <family val="2"/>
      </rPr>
      <t>Incluye los que no especificaron municipio en Chiapas de mayor estancia.</t>
    </r>
  </si>
  <si>
    <r>
      <t xml:space="preserve">Otros municipios de Chiapas </t>
    </r>
    <r>
      <rPr>
        <vertAlign val="superscript"/>
        <sz val="9"/>
        <rFont val="Arial"/>
        <family val="2"/>
      </rPr>
      <t>6</t>
    </r>
  </si>
  <si>
    <r>
      <t>3</t>
    </r>
    <r>
      <rPr>
        <sz val="8"/>
        <rFont val="Arial"/>
        <family val="2"/>
      </rPr>
      <t xml:space="preserve"> Forma Migratoria de Visitante Local (FMVL).</t>
    </r>
  </si>
  <si>
    <r>
      <t>4</t>
    </r>
    <r>
      <rPr>
        <sz val="8"/>
        <rFont val="Arial"/>
        <family val="2"/>
      </rPr>
      <t>Forma Migratoria de Trabajador Fronterizo (FMTF).</t>
    </r>
  </si>
  <si>
    <r>
      <t>5</t>
    </r>
    <r>
      <rPr>
        <sz val="8"/>
        <rFont val="Arial"/>
        <family val="2"/>
      </rPr>
      <t xml:space="preserve"> Otro documento.</t>
    </r>
  </si>
  <si>
    <t>1</t>
  </si>
  <si>
    <r>
      <rPr>
        <vertAlign val="superscript"/>
        <sz val="8"/>
        <rFont val="Arial"/>
        <family val="2"/>
      </rPr>
      <t>1</t>
    </r>
    <r>
      <rPr>
        <sz val="8"/>
        <rFont val="Arial"/>
        <family val="2"/>
      </rPr>
      <t xml:space="preserve">Datos estimados con información de la UPM e históricos de la EMIF.
</t>
    </r>
  </si>
  <si>
    <r>
      <rPr>
        <vertAlign val="superscript"/>
        <sz val="8"/>
        <rFont val="Arial"/>
        <family val="2"/>
      </rPr>
      <t>1</t>
    </r>
    <r>
      <rPr>
        <sz val="8"/>
        <rFont val="Arial"/>
        <family val="2"/>
      </rPr>
      <t>Datos estimados con información de la UPM e históricos de la EMIF.</t>
    </r>
  </si>
  <si>
    <r>
      <rPr>
        <vertAlign val="superscript"/>
        <sz val="8"/>
        <rFont val="Arial"/>
        <family val="2"/>
      </rPr>
      <t>1</t>
    </r>
    <r>
      <rPr>
        <sz val="8"/>
        <rFont val="Arial"/>
        <family val="2"/>
      </rPr>
      <t>Datos estimados con información de la UPM e históricos de la EMIF</t>
    </r>
  </si>
  <si>
    <t>9.1.1. Migrantes centroamericanos devueltos por las autoridades migratorias mexicanas, 2009-2017.
Dimensión geográfica, temporal, residencial y de cruce, flujo total entrevistado</t>
  </si>
  <si>
    <t xml:space="preserve">9.1.2. Migrantes centroamericanos devueltos por las autoridades migratorias mexicanas, 2009-2017.
Características sociodemográficas, flujo total entrevistado </t>
  </si>
  <si>
    <t>9.1.3. Migrantes centroamericanos devueltos por las autoridades migratorias mexicanas, 2009-2017.
Características laborales en el lugar de residencia, flujo total entrevistado</t>
  </si>
  <si>
    <t>9.1.4. Migrantes centroamericanos devueltos por las autoridades migratorias mexicanas, 2009-2017.
Experiencia migratoria en México, flujo total entrevistado</t>
  </si>
  <si>
    <t>9.1.5. Migrantes centroamericanos devueltos por las autoridades migratorias mexicanas, 2009-2017.
Dimensión geográfica, temporal, residencial y de cruce, flujo con destino México</t>
  </si>
  <si>
    <t>9.1.6. Migrantes centroamericanos devueltos por las autoridades migratorias mexicanas, 2009-2017.
Características sociodemográficas, flujo con destino México</t>
  </si>
  <si>
    <t>9.1.7. Migrantes centroamericanos devueltos por las autoridades migratorias mexicanas, 2009-2017.
Características laborales en el lugar de residencia, flujo con destino México</t>
  </si>
  <si>
    <t>9.1.8. Migrantes centroamericanos devueltos por las autoridades migratorias mexicanas, 2009-2017.
Experiencia migratoria en México, flujo con destino México</t>
  </si>
  <si>
    <t>9.1.9. Migrantes centroamericanos devueltos por las autoridades migratorias mexicanas, 2009-2017.
Dimensión geográfica, temporal, residencial y de cruce, flujo con destino Estados Unidos</t>
  </si>
  <si>
    <t>9.1.10. Migrantes centroamericanos devueltos por las autoridades migratorias mexicanas, 2009-2017.
Características sociodemográficas, flujo con destino Estados Unidos</t>
  </si>
  <si>
    <t>9.1.11. Migrantes centroamericanos devueltos por las autoridades migratorias mexicanas, 2009-2017.
Características laborales en el lugar de residencia, flujo con destino Estados Unidos</t>
  </si>
  <si>
    <t>9.1.12. Migrantes centroamericanos devueltos por las autoridades migratorias mexicanas, 2009-2017.
Experiencia migratoria en México, flujo con destino Estados Unidos</t>
  </si>
  <si>
    <t>Fuente: EMIF GUAMEX 2004, 2005, 2006, 2007; EMIF SUR 2008, 2009, 2010, 2011, 2012, 2013, 2014, 2015, 2016 y 2017.</t>
  </si>
  <si>
    <r>
      <t>Otros municipios de Chiapas</t>
    </r>
    <r>
      <rPr>
        <vertAlign val="superscript"/>
        <sz val="9"/>
        <rFont val="Arial"/>
        <family val="2"/>
      </rPr>
      <t>7</t>
    </r>
  </si>
  <si>
    <r>
      <t xml:space="preserve">Ninguno (caminando) </t>
    </r>
    <r>
      <rPr>
        <vertAlign val="superscript"/>
        <sz val="9"/>
        <color rgb="FFFF0000"/>
        <rFont val="Arial"/>
        <family val="2"/>
      </rPr>
      <t>6</t>
    </r>
  </si>
  <si>
    <r>
      <t xml:space="preserve">6 </t>
    </r>
    <r>
      <rPr>
        <sz val="8"/>
        <rFont val="Arial"/>
        <family val="2"/>
      </rPr>
      <t xml:space="preserve"> A partir de 2014 la opción ninguno (caminando) incluye también a los que respondieron nadando.</t>
    </r>
  </si>
  <si>
    <r>
      <t>7</t>
    </r>
    <r>
      <rPr>
        <sz val="8"/>
        <rFont val="Arial"/>
        <family val="2"/>
      </rPr>
      <t>Incluye los que no especificaron municipio en Chiapas de mayor estancia.</t>
    </r>
  </si>
  <si>
    <t xml:space="preserve">*   </t>
  </si>
  <si>
    <r>
      <rPr>
        <vertAlign val="superscript"/>
        <sz val="8"/>
        <rFont val="Arial"/>
        <family val="2"/>
      </rPr>
      <t>1</t>
    </r>
    <r>
      <rPr>
        <sz val="8"/>
        <rFont val="Arial"/>
        <family val="2"/>
      </rPr>
      <t xml:space="preserve">  Para generar los múltiplos de salario mínimo, que corresponde al salario por día en Chiapas (zona C), se usaron los siguientes montos: para 2004, 42.11 pesos; para 2005, 44.05 pesos; para 2006, 45.81 pesos; para 2007, 47.60 pesos; para 2008, 49.50 pesos; para 2009, 51.95 pesos; para 2010, 54.47 pesos; para 2011, 56.70 pesos; para 2012, 59.08 pesos; para 2013, 61.38 pesos; para 2014, 63.77 pesos diarios.  Para 2015, en el primer trimestre el salario mínimo fue de 66.45 pesos diarios. En el segundo y tercer trimestre, el salario mínimo fue de 68.28 pesos diarios y en el cuarto trimestre del mismo año se homologa el salario mínimo en 70.10 pesos diarios para todo el país. Para 2016, el salario mínimo vigente correspondiente al área geográfica "única" fue de 73.04 pesos diarios.  Para 2017, el salario mínimo vigente fue de 80.75 pesos diarios. </t>
    </r>
  </si>
  <si>
    <r>
      <rPr>
        <vertAlign val="superscript"/>
        <sz val="8"/>
        <rFont val="Arial"/>
        <family val="2"/>
      </rPr>
      <t>1</t>
    </r>
    <r>
      <rPr>
        <sz val="8"/>
        <rFont val="Arial"/>
        <family val="2"/>
      </rPr>
      <t xml:space="preserve">  Para generar los múltiplos de salario mínimo, que corresponde al salario por día en Chiapas (zona C), se usaron los siguientes montos: para 2004, 42.11 pesos; para 2005, 44.05 pesos; para 2006, 45.81 pesos; para 2007, 47.60 pesos; para 2008, 49.50 pesos; para 2009, 51.95 pesos; para 2010, 54.47 pesos; para 2011, 56.70 pesos; para 2012, 59.08 pesos; para 2013, 61.38 pesos; para 2014, 63.77 pesos diarios.  Para 2015, en el primer trimestre el salario mínimo fue de 66.45 pesos diarios. En el segundo y tercer trimestre, el salario mínimo fue de 68.28 pesos diarios y en el cuarto trimestre del mismo año se homologa el salario mínimo en 70.10 pesos diarios para todo el país. Para 2016, el salario mínimo vigente correspondiente al área geográfica "única" fue de 73.04 pesos diarios. Para 2017, el salario mínimo vigente fue de 80.75 pesos diarios. </t>
    </r>
  </si>
  <si>
    <r>
      <rPr>
        <vertAlign val="superscript"/>
        <sz val="8"/>
        <rFont val="Arial"/>
        <family val="2"/>
      </rPr>
      <t>1</t>
    </r>
    <r>
      <rPr>
        <sz val="8"/>
        <rFont val="Arial"/>
        <family val="2"/>
      </rPr>
      <t xml:space="preserve">  Para generar los múltiplos de salario mínimo, que corresponde al salario por día en Chiapas (zona C), se usaron los siguientes montos: para 2004, 42.11 pesos; para 2005, 44.05 pesos; para 2006, 45.81 pesos; para 2007, 47.60 pesos; para 2008, 49.50 pesos; para 2009, 51.95 pesos; para 2010, 54.47 pesos; para 2011, 56.70 pesos; para 2012, 59.08 pesos; para 2013, 61.38 pesos; para 2014, 63.77 pesos diarios. Para 2015, en el primer trimestre el salario mínimo fue de 66.45 pesos diarios. En el segundo y tercer trimestre, el salario mínimo fue de 68.28 pesos diarios y en el cuarto trimestre del mismo año se homologa el salario mínimo en 70.10 pesos diarios para todo el país. Para 2016, el salario mínimo vigente correspondiente al área geográfica "única" fue de 73.04 pesos diarios.  Para 2017, el salario mínimo vigente fue de 80.75 pesos diarios.  </t>
    </r>
  </si>
  <si>
    <t>Ocupación u oficio de los que trabajaron en el lugar de residencia</t>
  </si>
  <si>
    <t>Puesto o posición en la ocupación en el trabajo realizado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</si>
</sst>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 #,##0.00_-;_-* &quot;-&quot;??_-;_-@_-"/>
    <numFmt numFmtId="164" formatCode="_(* #,##0.00_);_(* \(#,##0.00\);_(* &quot;-&quot;??_);_(@_)"/>
    <numFmt numFmtId="165" formatCode="_-* #,##0_-;\-* #,##0_-;_-* &quot;-- &quot;_-;_-@_-"/>
    <numFmt numFmtId="166" formatCode="###0"/>
    <numFmt numFmtId="167" formatCode="_-* #,##0.0_-;\-* #,##0.0_-;_-* &quot;-- &quot;_-;_-@_-"/>
    <numFmt numFmtId="168" formatCode="0.0"/>
    <numFmt numFmtId="169" formatCode="###0.0"/>
    <numFmt numFmtId="170" formatCode="####.0"/>
  </numFmts>
  <fonts count="3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CG Omega"/>
      <family val="2"/>
    </font>
    <font>
      <sz val="9"/>
      <name val="Arial"/>
      <family val="2"/>
    </font>
    <font>
      <vertAlign val="superscript"/>
      <sz val="9"/>
      <name val="Arial"/>
      <family val="2"/>
    </font>
    <font>
      <vertAlign val="superscript"/>
      <sz val="8"/>
      <name val="Arial"/>
      <family val="2"/>
    </font>
    <font>
      <sz val="8"/>
      <name val="Arial"/>
      <family val="2"/>
    </font>
    <font>
      <b/>
      <sz val="9"/>
      <name val="Arial"/>
      <family val="2"/>
    </font>
    <font>
      <sz val="9"/>
      <color indexed="8"/>
      <name val="Arial"/>
      <family val="2"/>
    </font>
    <font>
      <b/>
      <i/>
      <sz val="9"/>
      <name val="Arial"/>
      <family val="2"/>
    </font>
    <font>
      <i/>
      <sz val="9"/>
      <name val="Arial"/>
      <family val="2"/>
    </font>
    <font>
      <b/>
      <sz val="8"/>
      <name val="Arial"/>
      <family val="2"/>
    </font>
    <font>
      <b/>
      <vertAlign val="superscript"/>
      <sz val="9"/>
      <name val="Arial"/>
      <family val="2"/>
    </font>
    <font>
      <sz val="9"/>
      <color indexed="10"/>
      <name val="Arial"/>
      <family val="2"/>
    </font>
    <font>
      <sz val="9"/>
      <color theme="0" tint="-4.9989318521683403E-2"/>
      <name val="Arial"/>
      <family val="2"/>
    </font>
    <font>
      <sz val="10"/>
      <color theme="0" tint="-4.9989318521683403E-2"/>
      <name val="Arial"/>
      <family val="2"/>
    </font>
    <font>
      <b/>
      <sz val="9"/>
      <color theme="0" tint="-4.9989318521683403E-2"/>
      <name val="Arial"/>
      <family val="2"/>
    </font>
    <font>
      <b/>
      <sz val="9"/>
      <color indexed="8"/>
      <name val="Arial Bold"/>
    </font>
    <font>
      <sz val="9"/>
      <color indexed="8"/>
      <name val="Arial"/>
      <family val="2"/>
    </font>
    <font>
      <vertAlign val="superscript"/>
      <sz val="9"/>
      <color rgb="FFFF0000"/>
      <name val="Arial"/>
      <family val="2"/>
    </font>
    <font>
      <sz val="9"/>
      <color theme="1"/>
      <name val="Arial"/>
      <family val="2"/>
    </font>
  </fonts>
  <fills count="6">
    <fill>
      <patternFill patternType="none"/>
    </fill>
    <fill>
      <patternFill patternType="gray125"/>
    </fill>
    <fill>
      <patternFill patternType="solid">
        <fgColor rgb="FF5A2363"/>
        <bgColor indexed="64"/>
      </patternFill>
    </fill>
    <fill>
      <patternFill patternType="solid">
        <fgColor rgb="FFBFBFBF"/>
        <bgColor indexed="64"/>
      </patternFill>
    </fill>
    <fill>
      <patternFill patternType="solid">
        <fgColor theme="0" tint="-0.249977111117893"/>
        <bgColor indexed="64"/>
      </patternFill>
    </fill>
    <fill>
      <patternFill patternType="solid">
        <fgColor theme="0"/>
        <bgColor indexed="64"/>
      </patternFill>
    </fill>
  </fills>
  <borders count="5">
    <border>
      <left/>
      <right/>
      <top/>
      <bottom/>
      <diagonal/>
    </border>
    <border>
      <left/>
      <right/>
      <top/>
      <bottom style="thin">
        <color indexed="64"/>
      </bottom>
      <diagonal/>
    </border>
    <border>
      <left/>
      <right/>
      <top/>
      <bottom style="medium">
        <color indexed="64"/>
      </bottom>
      <diagonal/>
    </border>
    <border>
      <left/>
      <right/>
      <top style="medium">
        <color indexed="64"/>
      </top>
      <bottom/>
      <diagonal/>
    </border>
    <border>
      <left/>
      <right/>
      <top style="thin">
        <color indexed="64"/>
      </top>
      <bottom/>
      <diagonal/>
    </border>
  </borders>
  <cellStyleXfs count="154">
    <xf numFmtId="0" fontId="0" fillId="0" borderId="0"/>
    <xf numFmtId="164" fontId="10" fillId="0" borderId="0" applyFont="0" applyFill="0" applyBorder="0" applyAlignment="0" applyProtection="0"/>
    <xf numFmtId="0" fontId="12" fillId="0" borderId="0"/>
    <xf numFmtId="0" fontId="12" fillId="0" borderId="0"/>
    <xf numFmtId="0" fontId="12" fillId="0" borderId="0"/>
    <xf numFmtId="0" fontId="12" fillId="0" borderId="0"/>
    <xf numFmtId="0" fontId="10" fillId="0" borderId="0"/>
    <xf numFmtId="0" fontId="10" fillId="0" borderId="0"/>
    <xf numFmtId="0" fontId="12" fillId="0" borderId="0"/>
    <xf numFmtId="0" fontId="12" fillId="0" borderId="0"/>
    <xf numFmtId="0" fontId="9" fillId="0" borderId="0"/>
    <xf numFmtId="0" fontId="8" fillId="0" borderId="0"/>
    <xf numFmtId="0" fontId="8" fillId="0" borderId="0"/>
    <xf numFmtId="0" fontId="7" fillId="0" borderId="0"/>
    <xf numFmtId="0" fontId="7" fillId="0" borderId="0"/>
    <xf numFmtId="0" fontId="7" fillId="0" borderId="0"/>
    <xf numFmtId="0" fontId="7" fillId="0" borderId="0"/>
    <xf numFmtId="0" fontId="6" fillId="0" borderId="0"/>
    <xf numFmtId="0" fontId="6"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cellStyleXfs>
  <cellXfs count="273">
    <xf numFmtId="0" fontId="0" fillId="0" borderId="0" xfId="0"/>
    <xf numFmtId="0" fontId="13" fillId="0" borderId="0" xfId="3" applyFont="1" applyFill="1" applyBorder="1" applyAlignment="1">
      <alignment horizontal="left" vertical="center" indent="3"/>
    </xf>
    <xf numFmtId="0" fontId="13" fillId="0" borderId="0" xfId="4" applyFont="1" applyFill="1" applyBorder="1" applyAlignment="1">
      <alignment horizontal="left" vertical="center" indent="2"/>
    </xf>
    <xf numFmtId="0" fontId="15" fillId="0" borderId="0" xfId="0" applyFont="1"/>
    <xf numFmtId="0" fontId="16" fillId="0" borderId="0" xfId="0" applyFont="1"/>
    <xf numFmtId="0" fontId="15" fillId="0" borderId="0" xfId="6" applyFont="1" applyFill="1" applyAlignment="1">
      <alignment horizontal="left"/>
    </xf>
    <xf numFmtId="0" fontId="17" fillId="0" borderId="0" xfId="2" applyFont="1" applyFill="1" applyAlignment="1">
      <alignment horizontal="left"/>
    </xf>
    <xf numFmtId="3" fontId="17" fillId="0" borderId="0" xfId="1" applyNumberFormat="1" applyFont="1" applyFill="1" applyBorder="1" applyAlignment="1"/>
    <xf numFmtId="0" fontId="17" fillId="0" borderId="0" xfId="3" applyFont="1" applyFill="1" applyAlignment="1">
      <alignment horizontal="left"/>
    </xf>
    <xf numFmtId="0" fontId="13" fillId="0" borderId="0" xfId="3" applyFont="1" applyFill="1" applyAlignment="1">
      <alignment horizontal="left" indent="3"/>
    </xf>
    <xf numFmtId="0" fontId="13" fillId="0" borderId="0" xfId="0" applyFont="1" applyFill="1" applyAlignment="1">
      <alignment horizontal="left" indent="1"/>
    </xf>
    <xf numFmtId="0" fontId="13" fillId="0" borderId="0" xfId="5" applyFont="1" applyFill="1" applyAlignment="1">
      <alignment horizontal="left" indent="1"/>
    </xf>
    <xf numFmtId="0" fontId="17" fillId="0" borderId="0" xfId="5" applyFont="1" applyFill="1" applyAlignment="1">
      <alignment horizontal="left" wrapText="1"/>
    </xf>
    <xf numFmtId="0" fontId="13" fillId="0" borderId="0" xfId="0" applyFont="1" applyFill="1" applyBorder="1" applyAlignment="1">
      <alignment horizontal="left" indent="1"/>
    </xf>
    <xf numFmtId="0" fontId="13" fillId="0" borderId="2" xfId="5" applyFont="1" applyFill="1" applyBorder="1" applyAlignment="1">
      <alignment horizontal="left" indent="1"/>
    </xf>
    <xf numFmtId="0" fontId="13" fillId="0" borderId="0" xfId="5" applyFont="1" applyFill="1" applyBorder="1" applyAlignment="1">
      <alignment horizontal="left" indent="1"/>
    </xf>
    <xf numFmtId="0" fontId="17" fillId="0" borderId="0" xfId="4" applyFont="1" applyFill="1" applyBorder="1" applyAlignment="1">
      <alignment vertical="center" wrapText="1"/>
    </xf>
    <xf numFmtId="49" fontId="13" fillId="0" borderId="0" xfId="1" applyNumberFormat="1" applyFont="1" applyFill="1" applyBorder="1" applyAlignment="1">
      <alignment horizontal="left"/>
    </xf>
    <xf numFmtId="0" fontId="16" fillId="0" borderId="0" xfId="0" applyFont="1" applyFill="1"/>
    <xf numFmtId="3" fontId="16" fillId="0" borderId="0" xfId="0" applyNumberFormat="1" applyFont="1" applyFill="1" applyBorder="1" applyAlignment="1">
      <alignment horizontal="right" vertical="center"/>
    </xf>
    <xf numFmtId="49" fontId="16" fillId="0" borderId="0" xfId="0" applyNumberFormat="1" applyFont="1" applyFill="1" applyAlignment="1">
      <alignment horizontal="left"/>
    </xf>
    <xf numFmtId="49" fontId="16" fillId="0" borderId="0" xfId="0" applyNumberFormat="1" applyFont="1" applyAlignment="1">
      <alignment horizontal="left"/>
    </xf>
    <xf numFmtId="49" fontId="13" fillId="0" borderId="0" xfId="7" applyNumberFormat="1" applyFont="1" applyAlignment="1">
      <alignment horizontal="left"/>
    </xf>
    <xf numFmtId="49" fontId="17" fillId="0" borderId="0" xfId="7" applyNumberFormat="1" applyFont="1" applyAlignment="1">
      <alignment horizontal="left" vertical="center" wrapText="1"/>
    </xf>
    <xf numFmtId="0" fontId="13" fillId="0" borderId="0" xfId="7" applyFont="1"/>
    <xf numFmtId="0" fontId="13" fillId="0" borderId="0" xfId="7" applyFont="1" applyFill="1" applyBorder="1" applyAlignment="1">
      <alignment horizontal="center" vertical="center" wrapText="1"/>
    </xf>
    <xf numFmtId="49" fontId="13" fillId="0" borderId="0" xfId="7" applyNumberFormat="1" applyFont="1" applyFill="1" applyBorder="1" applyAlignment="1">
      <alignment horizontal="left" vertical="center" wrapText="1"/>
    </xf>
    <xf numFmtId="0" fontId="13" fillId="0" borderId="0" xfId="7" applyFont="1" applyFill="1"/>
    <xf numFmtId="0" fontId="17" fillId="0" borderId="0" xfId="7" applyFont="1"/>
    <xf numFmtId="0" fontId="17" fillId="0" borderId="0" xfId="7" applyFont="1" applyFill="1" applyBorder="1" applyAlignment="1">
      <alignment wrapText="1"/>
    </xf>
    <xf numFmtId="49" fontId="17" fillId="0" borderId="0" xfId="7" applyNumberFormat="1" applyFont="1" applyFill="1" applyBorder="1" applyAlignment="1">
      <alignment horizontal="left"/>
    </xf>
    <xf numFmtId="0" fontId="17" fillId="0" borderId="0" xfId="7" applyFont="1" applyFill="1" applyBorder="1"/>
    <xf numFmtId="3" fontId="17" fillId="0" borderId="0" xfId="7" applyNumberFormat="1" applyFont="1" applyFill="1" applyBorder="1" applyAlignment="1"/>
    <xf numFmtId="0" fontId="17" fillId="0" borderId="0" xfId="7" applyFont="1" applyFill="1"/>
    <xf numFmtId="49" fontId="17" fillId="0" borderId="0" xfId="7" applyNumberFormat="1" applyFont="1" applyFill="1" applyAlignment="1">
      <alignment horizontal="left"/>
    </xf>
    <xf numFmtId="3" fontId="13" fillId="0" borderId="0" xfId="7" applyNumberFormat="1" applyFont="1" applyFill="1" applyBorder="1"/>
    <xf numFmtId="167" fontId="17" fillId="0" borderId="0" xfId="7" applyNumberFormat="1" applyFont="1"/>
    <xf numFmtId="165" fontId="13" fillId="0" borderId="0" xfId="7" applyNumberFormat="1" applyFont="1" applyFill="1" applyAlignment="1"/>
    <xf numFmtId="49" fontId="13" fillId="0" borderId="0" xfId="7" applyNumberFormat="1" applyFont="1" applyFill="1" applyAlignment="1">
      <alignment horizontal="left"/>
    </xf>
    <xf numFmtId="165" fontId="13" fillId="0" borderId="0" xfId="4" applyNumberFormat="1" applyFont="1" applyFill="1" applyBorder="1" applyAlignment="1"/>
    <xf numFmtId="167" fontId="13" fillId="0" borderId="0" xfId="7" applyNumberFormat="1" applyFont="1" applyAlignment="1">
      <alignment horizontal="right"/>
    </xf>
    <xf numFmtId="167" fontId="13" fillId="0" borderId="0" xfId="7" applyNumberFormat="1" applyFont="1"/>
    <xf numFmtId="165" fontId="13" fillId="0" borderId="0" xfId="7" applyNumberFormat="1" applyFont="1" applyFill="1" applyBorder="1" applyAlignment="1"/>
    <xf numFmtId="165" fontId="17" fillId="0" borderId="0" xfId="7" applyNumberFormat="1" applyFont="1" applyFill="1" applyAlignment="1"/>
    <xf numFmtId="0" fontId="13" fillId="0" borderId="0" xfId="7" applyFont="1" applyFill="1" applyBorder="1" applyAlignment="1"/>
    <xf numFmtId="167" fontId="17" fillId="0" borderId="0" xfId="7" applyNumberFormat="1" applyFont="1" applyFill="1" applyBorder="1" applyAlignment="1"/>
    <xf numFmtId="0" fontId="19" fillId="0" borderId="0" xfId="7" applyFont="1" applyFill="1"/>
    <xf numFmtId="0" fontId="13" fillId="0" borderId="0" xfId="7" applyFont="1" applyFill="1" applyAlignment="1">
      <alignment horizontal="left" indent="2"/>
    </xf>
    <xf numFmtId="3" fontId="13" fillId="0" borderId="0" xfId="7" applyNumberFormat="1" applyFont="1" applyBorder="1" applyAlignment="1"/>
    <xf numFmtId="0" fontId="13" fillId="0" borderId="0" xfId="7" applyNumberFormat="1" applyFont="1" applyFill="1" applyAlignment="1">
      <alignment horizontal="left" vertical="center" indent="1"/>
    </xf>
    <xf numFmtId="0" fontId="13" fillId="0" borderId="0" xfId="7" applyNumberFormat="1" applyFont="1" applyFill="1" applyBorder="1" applyAlignment="1">
      <alignment horizontal="left" vertical="center" indent="1"/>
    </xf>
    <xf numFmtId="0" fontId="13" fillId="0" borderId="0" xfId="7" applyFont="1" applyFill="1" applyAlignment="1"/>
    <xf numFmtId="0" fontId="19" fillId="0" borderId="0" xfId="7" applyFont="1"/>
    <xf numFmtId="0" fontId="13" fillId="0" borderId="0" xfId="7" applyFont="1" applyFill="1" applyBorder="1"/>
    <xf numFmtId="0" fontId="13" fillId="0" borderId="0" xfId="7" applyNumberFormat="1" applyFont="1" applyFill="1" applyAlignment="1">
      <alignment horizontal="left" vertical="center" indent="2"/>
    </xf>
    <xf numFmtId="0" fontId="13" fillId="0" borderId="0" xfId="7" applyFont="1" applyFill="1" applyAlignment="1">
      <alignment horizontal="left" vertical="center" indent="1"/>
    </xf>
    <xf numFmtId="0" fontId="17" fillId="0" borderId="0" xfId="7" applyFont="1" applyFill="1" applyAlignment="1">
      <alignment horizontal="left" wrapText="1"/>
    </xf>
    <xf numFmtId="49" fontId="13" fillId="0" borderId="0" xfId="7" applyNumberFormat="1" applyFont="1" applyBorder="1" applyAlignment="1">
      <alignment horizontal="left"/>
    </xf>
    <xf numFmtId="167" fontId="13" fillId="0" borderId="0" xfId="7" applyNumberFormat="1" applyFont="1" applyFill="1" applyBorder="1" applyAlignment="1"/>
    <xf numFmtId="49" fontId="23" fillId="0" borderId="0" xfId="7" applyNumberFormat="1" applyFont="1" applyAlignment="1">
      <alignment horizontal="left"/>
    </xf>
    <xf numFmtId="49" fontId="13" fillId="0" borderId="0" xfId="7" applyNumberFormat="1" applyFont="1" applyFill="1" applyBorder="1" applyAlignment="1">
      <alignment horizontal="left"/>
    </xf>
    <xf numFmtId="165" fontId="17" fillId="0" borderId="0" xfId="7" applyNumberFormat="1" applyFont="1" applyFill="1" applyBorder="1" applyAlignment="1"/>
    <xf numFmtId="167" fontId="13" fillId="0" borderId="0" xfId="7" applyNumberFormat="1" applyFont="1" applyBorder="1"/>
    <xf numFmtId="165" fontId="13" fillId="0" borderId="2" xfId="7" applyNumberFormat="1" applyFont="1" applyFill="1" applyBorder="1"/>
    <xf numFmtId="49" fontId="13" fillId="0" borderId="2" xfId="7" applyNumberFormat="1" applyFont="1" applyFill="1" applyBorder="1" applyAlignment="1">
      <alignment horizontal="left"/>
    </xf>
    <xf numFmtId="165" fontId="13" fillId="0" borderId="2" xfId="7" applyNumberFormat="1" applyFont="1" applyFill="1" applyBorder="1" applyAlignment="1"/>
    <xf numFmtId="0" fontId="13" fillId="0" borderId="2" xfId="7" applyFont="1" applyFill="1" applyBorder="1"/>
    <xf numFmtId="167" fontId="13" fillId="0" borderId="2" xfId="7" applyNumberFormat="1" applyFont="1" applyBorder="1" applyAlignment="1">
      <alignment horizontal="right"/>
    </xf>
    <xf numFmtId="167" fontId="13" fillId="0" borderId="2" xfId="7" applyNumberFormat="1" applyFont="1" applyBorder="1"/>
    <xf numFmtId="167" fontId="13" fillId="0" borderId="2" xfId="7" applyNumberFormat="1" applyFont="1" applyFill="1" applyBorder="1"/>
    <xf numFmtId="3" fontId="13" fillId="0" borderId="0" xfId="7" applyNumberFormat="1" applyFont="1" applyFill="1"/>
    <xf numFmtId="0" fontId="10" fillId="0" borderId="0" xfId="7" applyFont="1" applyFill="1"/>
    <xf numFmtId="49" fontId="10" fillId="0" borderId="0" xfId="7" applyNumberFormat="1" applyFont="1" applyFill="1" applyAlignment="1">
      <alignment horizontal="left"/>
    </xf>
    <xf numFmtId="0" fontId="15" fillId="0" borderId="0" xfId="7" applyFont="1" applyFill="1"/>
    <xf numFmtId="0" fontId="16" fillId="0" borderId="0" xfId="7" applyFont="1"/>
    <xf numFmtId="0" fontId="13" fillId="0" borderId="0" xfId="7" applyFont="1" applyAlignment="1">
      <alignment horizontal="left"/>
    </xf>
    <xf numFmtId="49" fontId="16" fillId="0" borderId="0" xfId="7" applyNumberFormat="1" applyFont="1" applyAlignment="1">
      <alignment horizontal="left"/>
    </xf>
    <xf numFmtId="0" fontId="18" fillId="0" borderId="0" xfId="3" applyFont="1" applyBorder="1" applyAlignment="1">
      <alignment horizontal="left" vertical="top" wrapText="1"/>
    </xf>
    <xf numFmtId="3" fontId="18" fillId="0" borderId="0" xfId="3" applyNumberFormat="1" applyFont="1" applyBorder="1" applyAlignment="1">
      <alignment horizontal="right" vertical="top"/>
    </xf>
    <xf numFmtId="3" fontId="10" fillId="0" borderId="0" xfId="7" applyNumberFormat="1" applyFont="1" applyFill="1"/>
    <xf numFmtId="49" fontId="10" fillId="0" borderId="0" xfId="7" applyNumberFormat="1" applyFont="1" applyAlignment="1">
      <alignment horizontal="left"/>
    </xf>
    <xf numFmtId="0" fontId="13" fillId="0" borderId="2" xfId="7" applyNumberFormat="1" applyFont="1" applyFill="1" applyBorder="1" applyAlignment="1">
      <alignment horizontal="left" vertical="center" indent="1"/>
    </xf>
    <xf numFmtId="3" fontId="13" fillId="0" borderId="2" xfId="7" applyNumberFormat="1" applyFont="1" applyFill="1" applyBorder="1"/>
    <xf numFmtId="3" fontId="13" fillId="0" borderId="0" xfId="1" applyNumberFormat="1" applyFont="1" applyFill="1" applyBorder="1" applyAlignment="1"/>
    <xf numFmtId="0" fontId="14" fillId="0" borderId="0" xfId="7" applyFont="1" applyFill="1"/>
    <xf numFmtId="3" fontId="13" fillId="0" borderId="0" xfId="1" applyNumberFormat="1" applyFont="1" applyFill="1" applyAlignment="1"/>
    <xf numFmtId="3" fontId="13" fillId="0" borderId="0" xfId="1" applyNumberFormat="1" applyFont="1" applyBorder="1" applyAlignment="1"/>
    <xf numFmtId="165" fontId="13" fillId="0" borderId="0" xfId="7" applyNumberFormat="1" applyFont="1" applyBorder="1" applyAlignment="1">
      <alignment vertical="center"/>
    </xf>
    <xf numFmtId="3" fontId="17" fillId="0" borderId="0" xfId="1" applyNumberFormat="1" applyFont="1" applyFill="1" applyBorder="1" applyAlignment="1">
      <alignment vertical="center"/>
    </xf>
    <xf numFmtId="0" fontId="13" fillId="0" borderId="0" xfId="7" applyFont="1" applyBorder="1" applyAlignment="1">
      <alignment horizontal="left"/>
    </xf>
    <xf numFmtId="3" fontId="13" fillId="0" borderId="0" xfId="7" applyNumberFormat="1" applyFont="1" applyFill="1" applyBorder="1" applyAlignment="1">
      <alignment vertical="center"/>
    </xf>
    <xf numFmtId="49" fontId="23" fillId="0" borderId="0" xfId="7" applyNumberFormat="1" applyFont="1" applyBorder="1" applyAlignment="1">
      <alignment horizontal="left"/>
    </xf>
    <xf numFmtId="0" fontId="10" fillId="0" borderId="0" xfId="7" applyFont="1" applyBorder="1"/>
    <xf numFmtId="166" fontId="10" fillId="0" borderId="0" xfId="7" applyNumberFormat="1" applyFont="1" applyBorder="1"/>
    <xf numFmtId="49" fontId="13" fillId="0" borderId="2" xfId="7" applyNumberFormat="1" applyFont="1" applyFill="1" applyBorder="1" applyAlignment="1"/>
    <xf numFmtId="165" fontId="13" fillId="0" borderId="2" xfId="7" quotePrefix="1" applyNumberFormat="1" applyFont="1" applyFill="1" applyBorder="1" applyAlignment="1">
      <alignment horizontal="right"/>
    </xf>
    <xf numFmtId="165" fontId="13" fillId="0" borderId="2" xfId="7" applyNumberFormat="1" applyFont="1" applyFill="1" applyBorder="1" applyAlignment="1">
      <alignment horizontal="right"/>
    </xf>
    <xf numFmtId="49" fontId="13" fillId="0" borderId="0" xfId="7" applyNumberFormat="1" applyFont="1" applyFill="1" applyAlignment="1"/>
    <xf numFmtId="0" fontId="14" fillId="0" borderId="0" xfId="7" applyFont="1" applyFill="1" applyBorder="1" applyAlignment="1">
      <alignment horizontal="left"/>
    </xf>
    <xf numFmtId="165" fontId="17" fillId="0" borderId="0" xfId="7" applyNumberFormat="1" applyFont="1" applyFill="1" applyBorder="1" applyAlignment="1">
      <alignment horizontal="right"/>
    </xf>
    <xf numFmtId="0" fontId="10" fillId="0" borderId="0" xfId="7" applyFont="1"/>
    <xf numFmtId="0" fontId="13" fillId="0" borderId="2" xfId="7" applyFont="1" applyFill="1" applyBorder="1" applyAlignment="1">
      <alignment horizontal="left" indent="1"/>
    </xf>
    <xf numFmtId="0" fontId="10" fillId="0" borderId="2" xfId="7" applyFont="1" applyBorder="1"/>
    <xf numFmtId="0" fontId="17" fillId="0" borderId="0" xfId="2" applyFont="1" applyFill="1" applyAlignment="1">
      <alignment horizontal="left" wrapText="1"/>
    </xf>
    <xf numFmtId="167" fontId="13" fillId="0" borderId="0" xfId="7" applyNumberFormat="1" applyFont="1" applyBorder="1" applyAlignment="1">
      <alignment horizontal="right"/>
    </xf>
    <xf numFmtId="49" fontId="13" fillId="0" borderId="0" xfId="7" applyNumberFormat="1" applyFont="1" applyFill="1" applyBorder="1" applyAlignment="1"/>
    <xf numFmtId="167" fontId="17" fillId="0" borderId="0" xfId="7" applyNumberFormat="1" applyFont="1" applyAlignment="1"/>
    <xf numFmtId="167" fontId="17" fillId="0" borderId="0" xfId="7" applyNumberFormat="1" applyFont="1" applyFill="1" applyAlignment="1"/>
    <xf numFmtId="167" fontId="13" fillId="0" borderId="0" xfId="7" applyNumberFormat="1" applyFont="1" applyAlignment="1"/>
    <xf numFmtId="167" fontId="13" fillId="0" borderId="0" xfId="7" applyNumberFormat="1" applyFont="1" applyFill="1" applyAlignment="1"/>
    <xf numFmtId="167" fontId="19" fillId="0" borderId="0" xfId="7" applyNumberFormat="1" applyFont="1" applyFill="1" applyAlignment="1"/>
    <xf numFmtId="167" fontId="19" fillId="0" borderId="0" xfId="7" applyNumberFormat="1" applyFont="1" applyAlignment="1"/>
    <xf numFmtId="167" fontId="13" fillId="0" borderId="0" xfId="7" applyNumberFormat="1" applyFont="1" applyBorder="1" applyAlignment="1"/>
    <xf numFmtId="165" fontId="13" fillId="0" borderId="0" xfId="7" applyNumberFormat="1" applyFont="1" applyAlignment="1"/>
    <xf numFmtId="3" fontId="13" fillId="0" borderId="0" xfId="7" applyNumberFormat="1" applyFont="1" applyFill="1" applyBorder="1" applyAlignment="1"/>
    <xf numFmtId="0" fontId="13" fillId="0" borderId="0" xfId="7" applyFont="1" applyFill="1" applyAlignment="1">
      <alignment horizontal="left" wrapText="1" indent="2"/>
    </xf>
    <xf numFmtId="0" fontId="13" fillId="0" borderId="0" xfId="7" applyFont="1" applyFill="1" applyAlignment="1">
      <alignment horizontal="left" wrapText="1" indent="1"/>
    </xf>
    <xf numFmtId="0" fontId="13" fillId="0" borderId="0" xfId="7" applyFont="1" applyFill="1" applyBorder="1" applyAlignment="1">
      <alignment horizontal="left" wrapText="1" indent="1"/>
    </xf>
    <xf numFmtId="0" fontId="13" fillId="0" borderId="0" xfId="5" applyFont="1" applyFill="1" applyAlignment="1">
      <alignment horizontal="left" wrapText="1" indent="1"/>
    </xf>
    <xf numFmtId="0" fontId="13" fillId="0" borderId="0" xfId="5" applyFont="1" applyFill="1" applyAlignment="1">
      <alignment horizontal="left" wrapText="1" indent="2"/>
    </xf>
    <xf numFmtId="166" fontId="10" fillId="0" borderId="0" xfId="7" applyNumberFormat="1" applyFont="1"/>
    <xf numFmtId="0" fontId="13" fillId="0" borderId="0" xfId="7" applyNumberFormat="1" applyFont="1" applyFill="1" applyAlignment="1">
      <alignment horizontal="left" wrapText="1" indent="1"/>
    </xf>
    <xf numFmtId="0" fontId="16" fillId="0" borderId="0" xfId="0" applyFont="1" applyBorder="1"/>
    <xf numFmtId="0" fontId="16" fillId="0" borderId="0" xfId="0" applyFont="1" applyBorder="1" applyAlignment="1"/>
    <xf numFmtId="49" fontId="16" fillId="0" borderId="0" xfId="4" applyNumberFormat="1" applyFont="1" applyFill="1" applyAlignment="1"/>
    <xf numFmtId="0" fontId="17" fillId="0" borderId="0" xfId="7" applyFont="1" applyFill="1" applyBorder="1" applyAlignment="1"/>
    <xf numFmtId="0" fontId="17" fillId="0" borderId="0" xfId="7" applyFont="1" applyAlignment="1"/>
    <xf numFmtId="0" fontId="13" fillId="0" borderId="0" xfId="7" applyFont="1" applyAlignment="1"/>
    <xf numFmtId="3" fontId="13" fillId="0" borderId="0" xfId="0" applyNumberFormat="1" applyFont="1" applyFill="1" applyBorder="1" applyAlignment="1">
      <alignment horizontal="left" wrapText="1" indent="1"/>
    </xf>
    <xf numFmtId="49" fontId="16" fillId="0" borderId="0" xfId="0" applyNumberFormat="1" applyFont="1" applyFill="1" applyAlignment="1"/>
    <xf numFmtId="49" fontId="16" fillId="0" borderId="0" xfId="0" applyNumberFormat="1" applyFont="1" applyAlignment="1">
      <alignment horizontal="center"/>
    </xf>
    <xf numFmtId="0" fontId="16" fillId="0" borderId="0" xfId="0" applyFont="1" applyAlignment="1"/>
    <xf numFmtId="49" fontId="16" fillId="0" borderId="0" xfId="0" applyNumberFormat="1" applyFont="1" applyBorder="1" applyAlignment="1"/>
    <xf numFmtId="49" fontId="16" fillId="0" borderId="0" xfId="0" applyNumberFormat="1" applyFont="1" applyBorder="1" applyAlignment="1">
      <alignment horizontal="center"/>
    </xf>
    <xf numFmtId="49" fontId="16" fillId="0" borderId="0" xfId="0" applyNumberFormat="1" applyFont="1" applyAlignment="1"/>
    <xf numFmtId="0" fontId="16" fillId="0" borderId="0" xfId="7" applyFont="1" applyAlignment="1"/>
    <xf numFmtId="165" fontId="17" fillId="0" borderId="0" xfId="4" applyNumberFormat="1" applyFont="1" applyFill="1" applyBorder="1" applyAlignment="1"/>
    <xf numFmtId="49" fontId="17" fillId="0" borderId="0" xfId="7" applyNumberFormat="1" applyFont="1" applyFill="1" applyBorder="1" applyAlignment="1"/>
    <xf numFmtId="3" fontId="17" fillId="0" borderId="0" xfId="7" applyNumberFormat="1" applyFont="1" applyAlignment="1"/>
    <xf numFmtId="0" fontId="13" fillId="0" borderId="0" xfId="7" applyFont="1" applyFill="1" applyBorder="1" applyAlignment="1">
      <alignment horizontal="left" indent="1"/>
    </xf>
    <xf numFmtId="0" fontId="13" fillId="0" borderId="0" xfId="3" applyFont="1" applyFill="1" applyBorder="1" applyAlignment="1">
      <alignment horizontal="left" indent="1"/>
    </xf>
    <xf numFmtId="0" fontId="15" fillId="0" borderId="0" xfId="7" applyFont="1" applyFill="1" applyAlignment="1"/>
    <xf numFmtId="0" fontId="13" fillId="0" borderId="0" xfId="7" applyNumberFormat="1" applyFont="1" applyFill="1" applyAlignment="1">
      <alignment horizontal="left" wrapText="1" indent="2"/>
    </xf>
    <xf numFmtId="49" fontId="13" fillId="0" borderId="0" xfId="0" applyNumberFormat="1" applyFont="1" applyFill="1" applyAlignment="1">
      <alignment horizontal="left"/>
    </xf>
    <xf numFmtId="0" fontId="17" fillId="0" borderId="0" xfId="0" applyFont="1" applyFill="1" applyAlignment="1">
      <alignment horizontal="left" wrapText="1"/>
    </xf>
    <xf numFmtId="0" fontId="13" fillId="0" borderId="0" xfId="0" applyFont="1" applyFill="1" applyBorder="1" applyAlignment="1">
      <alignment horizontal="left" wrapText="1" indent="1"/>
    </xf>
    <xf numFmtId="0" fontId="13" fillId="0" borderId="0" xfId="5" applyFont="1" applyFill="1" applyAlignment="1">
      <alignment horizontal="left" indent="2"/>
    </xf>
    <xf numFmtId="0" fontId="17" fillId="0" borderId="0" xfId="7" applyFont="1" applyFill="1" applyAlignment="1">
      <alignment horizontal="left"/>
    </xf>
    <xf numFmtId="0" fontId="13" fillId="0" borderId="0" xfId="7" applyFont="1" applyFill="1" applyAlignment="1">
      <alignment horizontal="left" indent="1"/>
    </xf>
    <xf numFmtId="0" fontId="13" fillId="0" borderId="0" xfId="2" applyFont="1" applyFill="1" applyAlignment="1">
      <alignment horizontal="left" indent="1"/>
    </xf>
    <xf numFmtId="0" fontId="13" fillId="0" borderId="0" xfId="3" applyFont="1" applyFill="1" applyAlignment="1">
      <alignment horizontal="left" indent="1"/>
    </xf>
    <xf numFmtId="0" fontId="13" fillId="0" borderId="0" xfId="4" applyFont="1" applyFill="1" applyAlignment="1">
      <alignment horizontal="left" indent="1"/>
    </xf>
    <xf numFmtId="0" fontId="17" fillId="0" borderId="0" xfId="4" applyFont="1" applyFill="1" applyAlignment="1">
      <alignment horizontal="left"/>
    </xf>
    <xf numFmtId="0" fontId="13" fillId="0" borderId="0" xfId="4" applyFont="1" applyFill="1" applyBorder="1" applyAlignment="1">
      <alignment horizontal="left" indent="1"/>
    </xf>
    <xf numFmtId="0" fontId="13" fillId="0" borderId="0" xfId="2" applyFont="1" applyFill="1" applyBorder="1" applyAlignment="1">
      <alignment horizontal="left" indent="1"/>
    </xf>
    <xf numFmtId="0" fontId="17" fillId="0" borderId="0" xfId="3" applyFont="1" applyFill="1" applyAlignment="1">
      <alignment horizontal="left" wrapText="1"/>
    </xf>
    <xf numFmtId="0" fontId="15" fillId="0" borderId="0" xfId="7" applyFont="1"/>
    <xf numFmtId="167" fontId="13" fillId="0" borderId="0" xfId="7" applyNumberFormat="1" applyFont="1" applyFill="1" applyBorder="1" applyAlignment="1">
      <alignment horizontal="right"/>
    </xf>
    <xf numFmtId="0" fontId="17" fillId="0" borderId="0" xfId="7" applyFont="1" applyFill="1" applyBorder="1" applyAlignment="1">
      <alignment horizontal="left" wrapText="1"/>
    </xf>
    <xf numFmtId="0" fontId="13" fillId="0" borderId="0" xfId="7" applyFont="1" applyBorder="1" applyAlignment="1"/>
    <xf numFmtId="3" fontId="13" fillId="0" borderId="0" xfId="7" applyNumberFormat="1" applyFont="1" applyAlignment="1"/>
    <xf numFmtId="0" fontId="13" fillId="0" borderId="0" xfId="7" applyFont="1" applyFill="1" applyBorder="1" applyAlignment="1">
      <alignment horizontal="left" wrapText="1" indent="2"/>
    </xf>
    <xf numFmtId="49" fontId="23" fillId="0" borderId="0" xfId="7" applyNumberFormat="1" applyFont="1" applyFill="1" applyBorder="1" applyAlignment="1">
      <alignment horizontal="left"/>
    </xf>
    <xf numFmtId="49" fontId="23" fillId="0" borderId="0" xfId="7" applyNumberFormat="1" applyFont="1" applyFill="1" applyAlignment="1">
      <alignment horizontal="left"/>
    </xf>
    <xf numFmtId="167" fontId="13" fillId="0" borderId="0" xfId="7" applyNumberFormat="1" applyFont="1" applyFill="1" applyAlignment="1">
      <alignment horizontal="right"/>
    </xf>
    <xf numFmtId="0" fontId="17" fillId="3" borderId="0" xfId="9" applyFont="1" applyFill="1" applyBorder="1" applyAlignment="1">
      <alignment horizontal="left" wrapText="1"/>
    </xf>
    <xf numFmtId="165" fontId="17" fillId="3" borderId="0" xfId="7" applyNumberFormat="1" applyFont="1" applyFill="1" applyBorder="1" applyAlignment="1">
      <alignment horizontal="right"/>
    </xf>
    <xf numFmtId="49" fontId="13" fillId="3" borderId="0" xfId="7" applyNumberFormat="1" applyFont="1" applyFill="1" applyBorder="1" applyAlignment="1">
      <alignment horizontal="left"/>
    </xf>
    <xf numFmtId="0" fontId="17" fillId="3" borderId="0" xfId="7" applyFont="1" applyFill="1" applyBorder="1" applyAlignment="1"/>
    <xf numFmtId="167" fontId="17" fillId="3" borderId="0" xfId="7" applyNumberFormat="1" applyFont="1" applyFill="1" applyAlignment="1"/>
    <xf numFmtId="3" fontId="17" fillId="3" borderId="0" xfId="7" applyNumberFormat="1" applyFont="1" applyFill="1" applyBorder="1" applyAlignment="1"/>
    <xf numFmtId="0" fontId="17" fillId="3" borderId="0" xfId="0" applyFont="1" applyFill="1" applyBorder="1" applyAlignment="1">
      <alignment horizontal="left" wrapText="1"/>
    </xf>
    <xf numFmtId="0" fontId="25" fillId="2" borderId="3" xfId="7" applyFont="1" applyFill="1" applyBorder="1"/>
    <xf numFmtId="49" fontId="24" fillId="2" borderId="3" xfId="7" applyNumberFormat="1" applyFont="1" applyFill="1" applyBorder="1" applyAlignment="1">
      <alignment horizontal="left"/>
    </xf>
    <xf numFmtId="49" fontId="26" fillId="2" borderId="3" xfId="7" applyNumberFormat="1" applyFont="1" applyFill="1" applyBorder="1" applyAlignment="1">
      <alignment horizontal="left" vertical="center" wrapText="1"/>
    </xf>
    <xf numFmtId="0" fontId="26" fillId="2" borderId="1" xfId="7" applyFont="1" applyFill="1" applyBorder="1" applyAlignment="1">
      <alignment horizontal="center"/>
    </xf>
    <xf numFmtId="0" fontId="24" fillId="2" borderId="1" xfId="7" applyFont="1" applyFill="1" applyBorder="1" applyAlignment="1">
      <alignment horizontal="center"/>
    </xf>
    <xf numFmtId="0" fontId="26" fillId="2" borderId="0" xfId="7" applyFont="1" applyFill="1" applyBorder="1" applyAlignment="1">
      <alignment horizontal="center"/>
    </xf>
    <xf numFmtId="0" fontId="24" fillId="2" borderId="0" xfId="7" applyFont="1" applyFill="1" applyBorder="1" applyAlignment="1">
      <alignment horizontal="center"/>
    </xf>
    <xf numFmtId="0" fontId="26" fillId="2" borderId="0" xfId="7" applyFont="1" applyFill="1" applyBorder="1" applyAlignment="1">
      <alignment horizontal="center" wrapText="1"/>
    </xf>
    <xf numFmtId="0" fontId="24" fillId="2" borderId="0" xfId="7" applyFont="1" applyFill="1" applyBorder="1" applyAlignment="1">
      <alignment horizontal="center" wrapText="1"/>
    </xf>
    <xf numFmtId="0" fontId="26" fillId="2" borderId="1" xfId="7" applyFont="1" applyFill="1" applyBorder="1" applyAlignment="1">
      <alignment horizontal="center" wrapText="1"/>
    </xf>
    <xf numFmtId="0" fontId="24" fillId="2" borderId="1" xfId="7" applyFont="1" applyFill="1" applyBorder="1" applyAlignment="1">
      <alignment horizontal="center" vertical="center" wrapText="1"/>
    </xf>
    <xf numFmtId="49" fontId="24" fillId="2" borderId="1" xfId="7" applyNumberFormat="1" applyFont="1" applyFill="1" applyBorder="1" applyAlignment="1">
      <alignment horizontal="left" vertical="center" wrapText="1"/>
    </xf>
    <xf numFmtId="0" fontId="26" fillId="2" borderId="4" xfId="7" applyFont="1" applyFill="1" applyBorder="1" applyAlignment="1">
      <alignment horizontal="center" wrapText="1"/>
    </xf>
    <xf numFmtId="0" fontId="17" fillId="3" borderId="0" xfId="8" applyFont="1" applyFill="1" applyBorder="1" applyAlignment="1">
      <alignment horizontal="left" wrapText="1"/>
    </xf>
    <xf numFmtId="0" fontId="17" fillId="3" borderId="0" xfId="4" applyFont="1" applyFill="1" applyBorder="1" applyAlignment="1">
      <alignment vertical="center" wrapText="1"/>
    </xf>
    <xf numFmtId="165" fontId="17" fillId="3" borderId="0" xfId="7" applyNumberFormat="1" applyFont="1" applyFill="1" applyBorder="1" applyAlignment="1"/>
    <xf numFmtId="0" fontId="26" fillId="2" borderId="0" xfId="7" applyFont="1" applyFill="1" applyBorder="1" applyAlignment="1">
      <alignment horizontal="center" wrapText="1"/>
    </xf>
    <xf numFmtId="167" fontId="20" fillId="0" borderId="0" xfId="7" applyNumberFormat="1" applyFont="1" applyAlignment="1"/>
    <xf numFmtId="0" fontId="26" fillId="2" borderId="0" xfId="7" applyFont="1" applyFill="1" applyBorder="1" applyAlignment="1">
      <alignment horizontal="center" wrapText="1"/>
    </xf>
    <xf numFmtId="0" fontId="26" fillId="2" borderId="0" xfId="7" applyFont="1" applyFill="1" applyBorder="1" applyAlignment="1">
      <alignment horizontal="center" wrapText="1"/>
    </xf>
    <xf numFmtId="0" fontId="26" fillId="2" borderId="0" xfId="7" applyFont="1" applyFill="1" applyBorder="1" applyAlignment="1">
      <alignment horizontal="center" wrapText="1"/>
    </xf>
    <xf numFmtId="0" fontId="24" fillId="2" borderId="0" xfId="0" applyFont="1" applyFill="1" applyBorder="1" applyAlignment="1">
      <alignment horizontal="center" wrapText="1"/>
    </xf>
    <xf numFmtId="0" fontId="10" fillId="2" borderId="3" xfId="7" applyFont="1" applyFill="1" applyBorder="1"/>
    <xf numFmtId="0" fontId="13" fillId="2" borderId="1" xfId="7" applyFont="1" applyFill="1" applyBorder="1" applyAlignment="1">
      <alignment horizontal="center"/>
    </xf>
    <xf numFmtId="0" fontId="13" fillId="2" borderId="0" xfId="7" applyFont="1" applyFill="1" applyBorder="1" applyAlignment="1">
      <alignment horizontal="center"/>
    </xf>
    <xf numFmtId="0" fontId="17" fillId="2" borderId="0" xfId="7" applyFont="1" applyFill="1" applyBorder="1" applyAlignment="1">
      <alignment horizontal="center" wrapText="1"/>
    </xf>
    <xf numFmtId="0" fontId="13" fillId="2" borderId="1" xfId="7" applyFont="1" applyFill="1" applyBorder="1" applyAlignment="1">
      <alignment horizontal="center" vertical="center" wrapText="1"/>
    </xf>
    <xf numFmtId="168" fontId="13" fillId="0" borderId="0" xfId="7" applyNumberFormat="1" applyFont="1"/>
    <xf numFmtId="43" fontId="17" fillId="0" borderId="0" xfId="7" applyNumberFormat="1" applyFont="1"/>
    <xf numFmtId="165" fontId="13" fillId="0" borderId="0" xfId="4" applyNumberFormat="1" applyFont="1" applyFill="1" applyBorder="1" applyAlignment="1">
      <alignment horizontal="right"/>
    </xf>
    <xf numFmtId="168" fontId="13" fillId="0" borderId="0" xfId="7" applyNumberFormat="1" applyFont="1" applyAlignment="1"/>
    <xf numFmtId="0" fontId="11" fillId="0" borderId="0" xfId="7" applyFont="1" applyAlignment="1">
      <alignment horizontal="center" vertical="center" wrapText="1"/>
    </xf>
    <xf numFmtId="0" fontId="26" fillId="2" borderId="0" xfId="7" applyFont="1" applyFill="1" applyBorder="1" applyAlignment="1">
      <alignment horizontal="center"/>
    </xf>
    <xf numFmtId="0" fontId="26" fillId="2" borderId="0" xfId="7" applyFont="1" applyFill="1" applyBorder="1" applyAlignment="1">
      <alignment horizontal="center" wrapText="1"/>
    </xf>
    <xf numFmtId="165" fontId="13" fillId="0" borderId="0" xfId="7" applyNumberFormat="1" applyFont="1" applyAlignment="1">
      <alignment horizontal="right"/>
    </xf>
    <xf numFmtId="0" fontId="10" fillId="0" borderId="0" xfId="7" applyFont="1" applyAlignment="1">
      <alignment horizontal="right"/>
    </xf>
    <xf numFmtId="0" fontId="13" fillId="0" borderId="0" xfId="7" applyFont="1" applyAlignment="1">
      <alignment horizontal="right"/>
    </xf>
    <xf numFmtId="0" fontId="13" fillId="0" borderId="0" xfId="7" applyFont="1" applyFill="1" applyAlignment="1">
      <alignment horizontal="right"/>
    </xf>
    <xf numFmtId="0" fontId="17" fillId="0" borderId="0" xfId="7" applyFont="1" applyFill="1" applyAlignment="1">
      <alignment horizontal="right"/>
    </xf>
    <xf numFmtId="167" fontId="17" fillId="0" borderId="0" xfId="7" applyNumberFormat="1" applyFont="1" applyAlignment="1">
      <alignment horizontal="right"/>
    </xf>
    <xf numFmtId="0" fontId="16" fillId="0" borderId="0" xfId="0" applyFont="1" applyAlignment="1">
      <alignment horizontal="right"/>
    </xf>
    <xf numFmtId="167" fontId="17" fillId="0" borderId="0" xfId="7" applyNumberFormat="1" applyFont="1" applyFill="1" applyBorder="1" applyAlignment="1">
      <alignment horizontal="right"/>
    </xf>
    <xf numFmtId="49" fontId="24" fillId="2" borderId="0" xfId="7" applyNumberFormat="1" applyFont="1" applyFill="1" applyBorder="1" applyAlignment="1">
      <alignment horizontal="left" vertical="center" wrapText="1"/>
    </xf>
    <xf numFmtId="0" fontId="13" fillId="2" borderId="0" xfId="7" applyFont="1" applyFill="1" applyAlignment="1">
      <alignment horizontal="right"/>
    </xf>
    <xf numFmtId="0" fontId="13" fillId="2" borderId="0" xfId="7" applyFont="1" applyFill="1"/>
    <xf numFmtId="0" fontId="17" fillId="3" borderId="0" xfId="7" applyFont="1" applyFill="1" applyAlignment="1">
      <alignment horizontal="right"/>
    </xf>
    <xf numFmtId="0" fontId="17" fillId="3" borderId="0" xfId="7" applyFont="1" applyFill="1"/>
    <xf numFmtId="0" fontId="24" fillId="2" borderId="0" xfId="0" applyFont="1" applyFill="1" applyBorder="1" applyAlignment="1">
      <alignment wrapText="1"/>
    </xf>
    <xf numFmtId="0" fontId="26" fillId="2" borderId="0" xfId="7" applyFont="1" applyFill="1" applyBorder="1" applyAlignment="1">
      <alignment horizontal="center" wrapText="1"/>
    </xf>
    <xf numFmtId="167" fontId="13" fillId="0" borderId="0" xfId="7" applyNumberFormat="1" applyFont="1" applyFill="1" applyAlignment="1">
      <alignment horizontal="right" vertical="center"/>
    </xf>
    <xf numFmtId="0" fontId="26" fillId="2" borderId="0" xfId="7" applyFont="1" applyFill="1" applyBorder="1" applyAlignment="1">
      <alignment horizontal="center" wrapText="1"/>
    </xf>
    <xf numFmtId="0" fontId="11" fillId="0" borderId="0" xfId="7" applyFont="1" applyAlignment="1">
      <alignment horizontal="center" vertical="center" wrapText="1"/>
    </xf>
    <xf numFmtId="0" fontId="26" fillId="2" borderId="0" xfId="7" applyFont="1" applyFill="1" applyBorder="1" applyAlignment="1">
      <alignment horizontal="center" wrapText="1"/>
    </xf>
    <xf numFmtId="0" fontId="11" fillId="0" borderId="0" xfId="7" applyFont="1" applyAlignment="1">
      <alignment horizontal="center" vertical="center" wrapText="1"/>
    </xf>
    <xf numFmtId="0" fontId="26" fillId="2" borderId="0" xfId="7" applyFont="1" applyFill="1" applyBorder="1" applyAlignment="1">
      <alignment horizontal="center" wrapText="1"/>
    </xf>
    <xf numFmtId="0" fontId="26" fillId="2" borderId="0" xfId="7" applyFont="1" applyFill="1" applyBorder="1" applyAlignment="1">
      <alignment horizontal="center"/>
    </xf>
    <xf numFmtId="0" fontId="16" fillId="0" borderId="0" xfId="7" applyFont="1" applyFill="1" applyAlignment="1">
      <alignment horizontal="left" vertical="center" wrapText="1"/>
    </xf>
    <xf numFmtId="49" fontId="22" fillId="0" borderId="0" xfId="7" applyNumberFormat="1" applyFont="1" applyFill="1" applyAlignment="1">
      <alignment horizontal="left"/>
    </xf>
    <xf numFmtId="0" fontId="22" fillId="0" borderId="0" xfId="7" applyNumberFormat="1" applyFont="1" applyFill="1" applyAlignment="1">
      <alignment horizontal="left"/>
    </xf>
    <xf numFmtId="0" fontId="26" fillId="2" borderId="0" xfId="7" applyFont="1" applyFill="1" applyBorder="1" applyAlignment="1">
      <alignment horizontal="center"/>
    </xf>
    <xf numFmtId="49" fontId="26" fillId="2" borderId="0" xfId="7" applyNumberFormat="1" applyFont="1" applyFill="1" applyBorder="1" applyAlignment="1">
      <alignment horizontal="left" vertical="center" wrapText="1"/>
    </xf>
    <xf numFmtId="0" fontId="11" fillId="0" borderId="2" xfId="7" applyFont="1" applyBorder="1" applyAlignment="1">
      <alignment horizontal="center" vertical="center" wrapText="1"/>
    </xf>
    <xf numFmtId="49" fontId="17" fillId="0" borderId="2" xfId="7" applyNumberFormat="1" applyFont="1" applyBorder="1" applyAlignment="1">
      <alignment horizontal="left" vertical="center" wrapText="1"/>
    </xf>
    <xf numFmtId="0" fontId="25" fillId="2" borderId="0" xfId="7" applyFont="1" applyFill="1" applyBorder="1"/>
    <xf numFmtId="49" fontId="24" fillId="2" borderId="0" xfId="7" applyNumberFormat="1" applyFont="1" applyFill="1" applyBorder="1" applyAlignment="1">
      <alignment horizontal="left"/>
    </xf>
    <xf numFmtId="49" fontId="13" fillId="0" borderId="2" xfId="7" applyNumberFormat="1" applyFont="1" applyBorder="1" applyAlignment="1">
      <alignment horizontal="left"/>
    </xf>
    <xf numFmtId="0" fontId="0" fillId="0" borderId="0" xfId="0" applyAlignment="1"/>
    <xf numFmtId="0" fontId="28" fillId="0" borderId="0" xfId="0" applyFont="1" applyBorder="1" applyAlignment="1">
      <alignment horizontal="center"/>
    </xf>
    <xf numFmtId="0" fontId="28" fillId="0" borderId="0" xfId="0" applyFont="1" applyBorder="1" applyAlignment="1">
      <alignment horizontal="left" vertical="top"/>
    </xf>
    <xf numFmtId="166" fontId="28" fillId="0" borderId="0" xfId="0" applyNumberFormat="1" applyFont="1" applyBorder="1" applyAlignment="1">
      <alignment horizontal="right" vertical="center"/>
    </xf>
    <xf numFmtId="169" fontId="28" fillId="0" borderId="0" xfId="0" applyNumberFormat="1" applyFont="1" applyBorder="1" applyAlignment="1">
      <alignment horizontal="right" vertical="center"/>
    </xf>
    <xf numFmtId="0" fontId="28" fillId="0" borderId="0" xfId="0" applyFont="1" applyBorder="1" applyAlignment="1">
      <alignment horizontal="left" vertical="center"/>
    </xf>
    <xf numFmtId="0" fontId="27" fillId="0" borderId="0" xfId="0" applyFont="1" applyBorder="1" applyAlignment="1">
      <alignment vertical="center"/>
    </xf>
    <xf numFmtId="0" fontId="28" fillId="0" borderId="0" xfId="0" applyFont="1" applyBorder="1" applyAlignment="1">
      <alignment vertical="top"/>
    </xf>
    <xf numFmtId="0" fontId="28" fillId="0" borderId="0" xfId="0" applyFont="1" applyBorder="1" applyAlignment="1"/>
    <xf numFmtId="170" fontId="28" fillId="0" borderId="0" xfId="0" applyNumberFormat="1" applyFont="1" applyBorder="1" applyAlignment="1">
      <alignment horizontal="right" vertical="center"/>
    </xf>
    <xf numFmtId="49" fontId="30" fillId="0" borderId="0" xfId="7" applyNumberFormat="1" applyFont="1" applyFill="1" applyAlignment="1">
      <alignment horizontal="left"/>
    </xf>
    <xf numFmtId="0" fontId="17" fillId="0" borderId="0" xfId="7" applyFont="1" applyFill="1" applyAlignment="1">
      <alignment horizontal="left" vertical="top" wrapText="1"/>
    </xf>
    <xf numFmtId="49" fontId="13" fillId="0" borderId="0" xfId="7" applyNumberFormat="1" applyFont="1" applyFill="1" applyAlignment="1">
      <alignment horizontal="center"/>
    </xf>
    <xf numFmtId="165" fontId="13" fillId="0" borderId="0" xfId="7" applyNumberFormat="1" applyFont="1" applyFill="1" applyAlignment="1">
      <alignment horizontal="center"/>
    </xf>
    <xf numFmtId="165" fontId="13" fillId="0" borderId="0" xfId="4" applyNumberFormat="1" applyFont="1" applyFill="1" applyBorder="1" applyAlignment="1">
      <alignment horizontal="center"/>
    </xf>
    <xf numFmtId="0" fontId="13" fillId="0" borderId="0" xfId="7" applyFont="1" applyAlignment="1">
      <alignment horizontal="center"/>
    </xf>
    <xf numFmtId="168" fontId="13" fillId="0" borderId="0" xfId="7" applyNumberFormat="1" applyFont="1" applyAlignment="1">
      <alignment horizontal="right"/>
    </xf>
    <xf numFmtId="165" fontId="17" fillId="4" borderId="0" xfId="7" applyNumberFormat="1" applyFont="1" applyFill="1" applyBorder="1" applyAlignment="1"/>
    <xf numFmtId="167" fontId="17" fillId="5" borderId="0" xfId="7" applyNumberFormat="1" applyFont="1" applyFill="1" applyAlignment="1"/>
    <xf numFmtId="167" fontId="13" fillId="5" borderId="0" xfId="7" applyNumberFormat="1" applyFont="1" applyFill="1" applyAlignment="1">
      <alignment horizontal="right"/>
    </xf>
    <xf numFmtId="49" fontId="13" fillId="5" borderId="0" xfId="7" applyNumberFormat="1" applyFont="1" applyFill="1" applyAlignment="1">
      <alignment horizontal="left"/>
    </xf>
    <xf numFmtId="0" fontId="15" fillId="5" borderId="0" xfId="0" applyFont="1" applyFill="1"/>
    <xf numFmtId="0" fontId="21" fillId="0" borderId="0" xfId="7" applyFont="1" applyFill="1" applyBorder="1" applyAlignment="1">
      <alignment wrapText="1"/>
    </xf>
    <xf numFmtId="0" fontId="16" fillId="0" borderId="0" xfId="7" applyFont="1" applyFill="1" applyBorder="1" applyAlignment="1">
      <alignment wrapText="1"/>
    </xf>
    <xf numFmtId="0" fontId="24" fillId="2" borderId="0" xfId="8" applyFont="1" applyFill="1" applyBorder="1" applyAlignment="1">
      <alignment horizontal="left" vertical="center" wrapText="1"/>
    </xf>
    <xf numFmtId="0" fontId="24" fillId="2" borderId="0" xfId="0" applyFont="1" applyFill="1" applyBorder="1" applyAlignment="1">
      <alignment horizontal="center" wrapText="1"/>
    </xf>
    <xf numFmtId="0" fontId="26" fillId="2" borderId="0" xfId="7" applyFont="1" applyFill="1" applyBorder="1" applyAlignment="1">
      <alignment horizontal="center"/>
    </xf>
    <xf numFmtId="0" fontId="16" fillId="0" borderId="0" xfId="7" applyFont="1" applyFill="1" applyBorder="1" applyAlignment="1">
      <alignment horizontal="left" vertical="center"/>
    </xf>
    <xf numFmtId="0" fontId="11" fillId="0" borderId="0" xfId="7" applyFont="1" applyAlignment="1">
      <alignment horizontal="center" vertical="center" wrapText="1"/>
    </xf>
    <xf numFmtId="0" fontId="26" fillId="2" borderId="0" xfId="7" applyFont="1" applyFill="1" applyBorder="1" applyAlignment="1">
      <alignment horizontal="center" wrapText="1"/>
    </xf>
    <xf numFmtId="0" fontId="26" fillId="2" borderId="1" xfId="7" applyFont="1" applyFill="1" applyBorder="1" applyAlignment="1">
      <alignment horizontal="center" wrapText="1"/>
    </xf>
    <xf numFmtId="0" fontId="21" fillId="0" borderId="0" xfId="7" applyFont="1" applyFill="1" applyBorder="1" applyAlignment="1">
      <alignment horizontal="left" wrapText="1"/>
    </xf>
    <xf numFmtId="0" fontId="24" fillId="2" borderId="0" xfId="7" applyFont="1" applyFill="1" applyBorder="1" applyAlignment="1">
      <alignment vertical="center" wrapText="1"/>
    </xf>
    <xf numFmtId="0" fontId="16" fillId="0" borderId="0" xfId="7" applyFont="1" applyFill="1" applyAlignment="1">
      <alignment horizontal="left" vertical="center" wrapText="1"/>
    </xf>
    <xf numFmtId="0" fontId="11" fillId="0" borderId="0" xfId="7" applyFont="1" applyBorder="1" applyAlignment="1">
      <alignment horizontal="center" vertical="center" wrapText="1"/>
    </xf>
  </cellXfs>
  <cellStyles count="154">
    <cellStyle name="Millares" xfId="1" builtinId="3"/>
    <cellStyle name="Normal" xfId="0" builtinId="0"/>
    <cellStyle name="Normal 2" xfId="7"/>
    <cellStyle name="Normal 3" xfId="10"/>
    <cellStyle name="Normal 4" xfId="19"/>
    <cellStyle name="Normal 5" xfId="20"/>
    <cellStyle name="Normal 6" xfId="64"/>
    <cellStyle name="Normal 7" xfId="111"/>
    <cellStyle name="Normal 8" xfId="153"/>
    <cellStyle name="Normal_Hoja1" xfId="2"/>
    <cellStyle name="Normal_Hoja1 2" xfId="8"/>
    <cellStyle name="Normal_Hoja1 2 2" xfId="9"/>
    <cellStyle name="Normal_Hoja2" xfId="3"/>
    <cellStyle name="Normal_Hoja3" xfId="4"/>
    <cellStyle name="Normal_Hoja5" xfId="5"/>
    <cellStyle name="Normal_TJ_EUS18 REG_RES 2Periodos" xfId="6"/>
    <cellStyle name="style1451430874281" xfId="11"/>
    <cellStyle name="style1451430874406" xfId="12"/>
    <cellStyle name="style1451542572166" xfId="13"/>
    <cellStyle name="style1451542572338" xfId="14"/>
    <cellStyle name="style1451543455580" xfId="15"/>
    <cellStyle name="style1451543455736" xfId="16"/>
    <cellStyle name="style1451547734479" xfId="17"/>
    <cellStyle name="style1451547734635" xfId="18"/>
    <cellStyle name="style1473011222606" xfId="21"/>
    <cellStyle name="style1473011222684" xfId="22"/>
    <cellStyle name="style1473011222746" xfId="23"/>
    <cellStyle name="style1473011222777" xfId="24"/>
    <cellStyle name="style1473011222824" xfId="25"/>
    <cellStyle name="style1473011222886" xfId="26"/>
    <cellStyle name="style1473011222933" xfId="27"/>
    <cellStyle name="style1473011222996" xfId="28"/>
    <cellStyle name="style1473011223058" xfId="29"/>
    <cellStyle name="style1473011223105" xfId="30"/>
    <cellStyle name="style1473011223167" xfId="31"/>
    <cellStyle name="style1473011223214" xfId="32"/>
    <cellStyle name="style1473011223261" xfId="33"/>
    <cellStyle name="style1473011223292" xfId="34"/>
    <cellStyle name="style1473011223354" xfId="35"/>
    <cellStyle name="style1473011223386" xfId="36"/>
    <cellStyle name="style1473011223432" xfId="37"/>
    <cellStyle name="style1473011223479" xfId="38"/>
    <cellStyle name="style1473011223604" xfId="39"/>
    <cellStyle name="style1473011223651" xfId="40"/>
    <cellStyle name="style1473011223698" xfId="41"/>
    <cellStyle name="style1473011223744" xfId="42"/>
    <cellStyle name="style1473011223791" xfId="43"/>
    <cellStyle name="style1473011223838" xfId="44"/>
    <cellStyle name="style1473011223885" xfId="45"/>
    <cellStyle name="style1473011223947" xfId="46"/>
    <cellStyle name="style1473011223994" xfId="47"/>
    <cellStyle name="style1473011224041" xfId="48"/>
    <cellStyle name="style1473011224088" xfId="49"/>
    <cellStyle name="style1473011224134" xfId="50"/>
    <cellStyle name="style1473011224181" xfId="51"/>
    <cellStyle name="style1473011224244" xfId="52"/>
    <cellStyle name="style1473011224384" xfId="53"/>
    <cellStyle name="style1473011224493" xfId="54"/>
    <cellStyle name="style1473011224618" xfId="55"/>
    <cellStyle name="style1473011224649" xfId="56"/>
    <cellStyle name="style1473011225195" xfId="57"/>
    <cellStyle name="style1473011225242" xfId="58"/>
    <cellStyle name="style1473011225273" xfId="59"/>
    <cellStyle name="style1473011225445" xfId="60"/>
    <cellStyle name="style1473011225476" xfId="61"/>
    <cellStyle name="style1473011225523" xfId="62"/>
    <cellStyle name="style1473011226287" xfId="63"/>
    <cellStyle name="style1473025708744" xfId="65"/>
    <cellStyle name="style1473025708822" xfId="66"/>
    <cellStyle name="style1473025708876" xfId="67"/>
    <cellStyle name="style1473025708910" xfId="68"/>
    <cellStyle name="style1473025708956" xfId="69"/>
    <cellStyle name="style1473025709003" xfId="70"/>
    <cellStyle name="style1473025709050" xfId="71"/>
    <cellStyle name="style1473025709097" xfId="72"/>
    <cellStyle name="style1473025709128" xfId="73"/>
    <cellStyle name="style1473025709159" xfId="74"/>
    <cellStyle name="style1473025709206" xfId="75"/>
    <cellStyle name="style1473025709253" xfId="76"/>
    <cellStyle name="style1473025709300" xfId="77"/>
    <cellStyle name="style1473025709346" xfId="78"/>
    <cellStyle name="style1473025709378" xfId="79"/>
    <cellStyle name="style1473025709424" xfId="80"/>
    <cellStyle name="style1473025709456" xfId="81"/>
    <cellStyle name="style1473025709487" xfId="82"/>
    <cellStyle name="style1473025709534" xfId="83"/>
    <cellStyle name="style1473025709565" xfId="84"/>
    <cellStyle name="style1473025709612" xfId="85"/>
    <cellStyle name="style1473025709658" xfId="86"/>
    <cellStyle name="style1473025709783" xfId="87"/>
    <cellStyle name="style1473025709846" xfId="88"/>
    <cellStyle name="style1473025709877" xfId="89"/>
    <cellStyle name="style1473025709908" xfId="90"/>
    <cellStyle name="style1473025709939" xfId="91"/>
    <cellStyle name="style1473025709970" xfId="92"/>
    <cellStyle name="style1473025710056" xfId="93"/>
    <cellStyle name="style1473025710087" xfId="94"/>
    <cellStyle name="style1473025710134" xfId="95"/>
    <cellStyle name="style1473025710181" xfId="96"/>
    <cellStyle name="style1473025710228" xfId="97"/>
    <cellStyle name="style1473025710274" xfId="98"/>
    <cellStyle name="style1473025710321" xfId="99"/>
    <cellStyle name="style1473025710352" xfId="100"/>
    <cellStyle name="style1473025710399" xfId="101"/>
    <cellStyle name="style1473025710462" xfId="102"/>
    <cellStyle name="style1473025710540" xfId="103"/>
    <cellStyle name="style1473025710664" xfId="104"/>
    <cellStyle name="style1473025710758" xfId="105"/>
    <cellStyle name="style1473025711086" xfId="106"/>
    <cellStyle name="style1473025711320" xfId="107"/>
    <cellStyle name="style1473025711351" xfId="108"/>
    <cellStyle name="style1473025711398" xfId="109"/>
    <cellStyle name="style1473025712209" xfId="110"/>
    <cellStyle name="style1473028571023" xfId="112"/>
    <cellStyle name="style1473028571070" xfId="113"/>
    <cellStyle name="style1473028571117" xfId="114"/>
    <cellStyle name="style1473028571148" xfId="115"/>
    <cellStyle name="style1473028571179" xfId="116"/>
    <cellStyle name="style1473028571226" xfId="117"/>
    <cellStyle name="style1473028571257" xfId="118"/>
    <cellStyle name="style1473028571304" xfId="119"/>
    <cellStyle name="style1473028571335" xfId="120"/>
    <cellStyle name="style1473028571382" xfId="121"/>
    <cellStyle name="style1473028571413" xfId="122"/>
    <cellStyle name="style1473028571460" xfId="123"/>
    <cellStyle name="style1473028571491" xfId="124"/>
    <cellStyle name="style1473028571538" xfId="125"/>
    <cellStyle name="style1473028571585" xfId="126"/>
    <cellStyle name="style1473028571694" xfId="127"/>
    <cellStyle name="style1473028571741" xfId="128"/>
    <cellStyle name="style1473028571772" xfId="129"/>
    <cellStyle name="style1473028571803" xfId="130"/>
    <cellStyle name="style1473028571850" xfId="131"/>
    <cellStyle name="style1473028571897" xfId="132"/>
    <cellStyle name="style1473028571928" xfId="133"/>
    <cellStyle name="style1473028571975" xfId="134"/>
    <cellStyle name="style1473028572022" xfId="135"/>
    <cellStyle name="style1473028572053" xfId="136"/>
    <cellStyle name="style1473028572100" xfId="137"/>
    <cellStyle name="style1473028572146" xfId="138"/>
    <cellStyle name="style1473028572180" xfId="139"/>
    <cellStyle name="style1473028572211" xfId="140"/>
    <cellStyle name="style1473028572258" xfId="141"/>
    <cellStyle name="style1473028572305" xfId="142"/>
    <cellStyle name="style1473028572336" xfId="143"/>
    <cellStyle name="style1473028572492" xfId="144"/>
    <cellStyle name="style1473028572601" xfId="145"/>
    <cellStyle name="style1473028572695" xfId="146"/>
    <cellStyle name="style1473028572726" xfId="147"/>
    <cellStyle name="style1473028573225" xfId="148"/>
    <cellStyle name="style1473028573257" xfId="149"/>
    <cellStyle name="style1473028573288" xfId="150"/>
    <cellStyle name="style1473028573444" xfId="151"/>
    <cellStyle name="style1473028574322" xfId="152"/>
  </cellStyles>
  <dxfs count="0"/>
  <tableStyles count="0" defaultTableStyle="TableStyleMedium9" defaultPivotStyle="PivotStyleLight16"/>
  <colors>
    <mruColors>
      <color rgb="FFBFBFBF"/>
      <color rgb="FF5A2363"/>
      <color rgb="FF0000FF"/>
      <color rgb="FF8E4716"/>
      <color rgb="FF990000"/>
      <color rgb="FFF3DF7D"/>
      <color rgb="FFA05019"/>
      <color rgb="FF945600"/>
      <color rgb="FF800000"/>
      <color rgb="FFDA98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T632"/>
  <sheetViews>
    <sheetView showGridLines="0" tabSelected="1" zoomScaleNormal="100" workbookViewId="0">
      <pane xSplit="1" ySplit="11" topLeftCell="B12" activePane="bottomRight" state="frozen"/>
      <selection activeCell="Q93" sqref="Q93"/>
      <selection pane="topRight" activeCell="Q93" sqref="Q93"/>
      <selection pane="bottomLeft" activeCell="Q93" sqref="Q93"/>
      <selection pane="bottomRight" activeCell="B12" sqref="B12"/>
    </sheetView>
  </sheetViews>
  <sheetFormatPr baseColWidth="10" defaultColWidth="11.42578125" defaultRowHeight="12.75"/>
  <cols>
    <col min="1" max="1" width="30.7109375" style="100" customWidth="1"/>
    <col min="2" max="2" width="8.7109375" style="100" customWidth="1"/>
    <col min="3" max="3" width="2.7109375" style="22" customWidth="1"/>
    <col min="4" max="4" width="8.7109375" style="100" customWidth="1"/>
    <col min="5" max="5" width="2.7109375" style="22" customWidth="1"/>
    <col min="6" max="6" width="8.7109375" style="100" customWidth="1"/>
    <col min="7" max="7" width="2.7109375" style="22" customWidth="1"/>
    <col min="8" max="8" width="8.7109375" style="100" customWidth="1"/>
    <col min="9" max="9" width="2.7109375" style="22" customWidth="1"/>
    <col min="10" max="10" width="8.7109375" style="22" customWidth="1"/>
    <col min="11" max="11" width="2.7109375" style="22" customWidth="1"/>
    <col min="12" max="12" width="8.7109375" style="22" customWidth="1"/>
    <col min="13" max="13" width="2.7109375" style="22" customWidth="1"/>
    <col min="14" max="14" width="8.7109375" style="22" customWidth="1"/>
    <col min="15" max="15" width="2.7109375" style="22" customWidth="1"/>
    <col min="16" max="16" width="8.7109375" style="22" customWidth="1"/>
    <col min="17" max="17" width="2.7109375" style="22" customWidth="1"/>
    <col min="18" max="18" width="8.5703125" style="22" bestFit="1" customWidth="1"/>
    <col min="19" max="19" width="2.7109375" style="22" customWidth="1"/>
    <col min="20" max="20" width="1.7109375" style="100" customWidth="1"/>
    <col min="21" max="21" width="8.7109375" style="100" customWidth="1"/>
    <col min="22" max="22" width="2.7109375" style="100" customWidth="1"/>
    <col min="23" max="23" width="8.7109375" style="100" customWidth="1"/>
    <col min="24" max="24" width="2.7109375" style="100" customWidth="1"/>
    <col min="25" max="25" width="8.7109375" style="100" customWidth="1"/>
    <col min="26" max="26" width="2.7109375" style="100" customWidth="1"/>
    <col min="27" max="27" width="8.7109375" style="100" customWidth="1"/>
    <col min="28" max="28" width="2.7109375" style="100" customWidth="1"/>
    <col min="29" max="29" width="8.7109375" style="22" customWidth="1"/>
    <col min="30" max="30" width="2.7109375" style="22" customWidth="1"/>
    <col min="31" max="31" width="8.7109375" style="22" customWidth="1"/>
    <col min="32" max="32" width="2.7109375" style="22" customWidth="1"/>
    <col min="33" max="33" width="8.7109375" style="207" customWidth="1"/>
    <col min="34" max="34" width="2.7109375" style="207" customWidth="1"/>
    <col min="35" max="35" width="8.7109375" style="207" customWidth="1"/>
    <col min="36" max="36" width="2.7109375" style="100" customWidth="1"/>
    <col min="37" max="37" width="7.28515625" style="100" customWidth="1"/>
    <col min="38" max="38" width="4.7109375" style="100" customWidth="1"/>
    <col min="39" max="16384" width="11.42578125" style="100"/>
  </cols>
  <sheetData>
    <row r="1" spans="1:46" ht="27" customHeight="1">
      <c r="A1" s="266" t="s">
        <v>195</v>
      </c>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c r="AI1" s="266"/>
      <c r="AJ1" s="266"/>
      <c r="AK1" s="266"/>
      <c r="AL1" s="266"/>
    </row>
    <row r="2" spans="1:46" ht="6" customHeight="1" thickBot="1">
      <c r="A2" s="92"/>
      <c r="E2" s="23"/>
      <c r="G2" s="23"/>
      <c r="I2" s="23"/>
      <c r="J2" s="23"/>
      <c r="K2" s="23"/>
      <c r="L2" s="23"/>
      <c r="M2" s="23"/>
      <c r="N2" s="23"/>
      <c r="O2" s="23"/>
      <c r="P2" s="23"/>
      <c r="Q2" s="23"/>
      <c r="R2" s="23"/>
      <c r="S2" s="23"/>
      <c r="AC2" s="23"/>
      <c r="AD2" s="23"/>
      <c r="AE2" s="23"/>
      <c r="AF2" s="203"/>
      <c r="AG2" s="203"/>
      <c r="AH2" s="223"/>
      <c r="AI2" s="223"/>
      <c r="AJ2" s="233"/>
      <c r="AK2" s="233"/>
      <c r="AL2" s="233"/>
      <c r="AM2" s="225"/>
    </row>
    <row r="3" spans="1:46" ht="6.6" customHeight="1">
      <c r="A3" s="172"/>
      <c r="B3" s="172"/>
      <c r="C3" s="173"/>
      <c r="D3" s="172"/>
      <c r="E3" s="174"/>
      <c r="F3" s="172"/>
      <c r="G3" s="174"/>
      <c r="H3" s="194"/>
      <c r="I3" s="174"/>
      <c r="J3" s="174"/>
      <c r="K3" s="174"/>
      <c r="L3" s="174"/>
      <c r="M3" s="174"/>
      <c r="N3" s="174"/>
      <c r="O3" s="174"/>
      <c r="P3" s="174"/>
      <c r="Q3" s="174"/>
      <c r="R3" s="174"/>
      <c r="S3" s="174"/>
      <c r="T3" s="172"/>
      <c r="U3" s="172"/>
      <c r="V3" s="172"/>
      <c r="W3" s="172"/>
      <c r="X3" s="172"/>
      <c r="Y3" s="172"/>
      <c r="Z3" s="172"/>
      <c r="AA3" s="172"/>
      <c r="AB3" s="172"/>
      <c r="AC3" s="174"/>
      <c r="AD3" s="174"/>
      <c r="AE3" s="174"/>
      <c r="AF3" s="174"/>
      <c r="AG3" s="174"/>
      <c r="AH3" s="174"/>
      <c r="AI3" s="174"/>
      <c r="AJ3" s="232"/>
      <c r="AK3" s="232"/>
      <c r="AL3" s="232"/>
    </row>
    <row r="4" spans="1:46" s="24" customFormat="1" ht="14.25" customHeight="1">
      <c r="A4" s="262" t="s">
        <v>46</v>
      </c>
      <c r="B4" s="264" t="s">
        <v>91</v>
      </c>
      <c r="C4" s="264"/>
      <c r="D4" s="264"/>
      <c r="E4" s="264"/>
      <c r="F4" s="264"/>
      <c r="G4" s="264"/>
      <c r="H4" s="264"/>
      <c r="I4" s="264"/>
      <c r="J4" s="264"/>
      <c r="K4" s="264"/>
      <c r="L4" s="264"/>
      <c r="M4" s="264"/>
      <c r="N4" s="264"/>
      <c r="O4" s="264"/>
      <c r="P4" s="264"/>
      <c r="Q4" s="264"/>
      <c r="R4" s="264"/>
      <c r="S4" s="264"/>
      <c r="T4" s="264"/>
      <c r="U4" s="264"/>
      <c r="V4" s="264"/>
      <c r="W4" s="264"/>
      <c r="X4" s="264"/>
      <c r="Y4" s="264"/>
      <c r="Z4" s="264"/>
      <c r="AA4" s="264"/>
      <c r="AB4" s="264"/>
      <c r="AC4" s="264"/>
      <c r="AD4" s="264"/>
      <c r="AE4" s="264"/>
      <c r="AF4" s="264"/>
      <c r="AG4" s="264"/>
      <c r="AH4" s="264"/>
      <c r="AI4" s="264"/>
      <c r="AJ4" s="264"/>
      <c r="AK4" s="227"/>
      <c r="AL4" s="227"/>
    </row>
    <row r="5" spans="1:46" s="24" customFormat="1" ht="6.6" customHeight="1">
      <c r="A5" s="262"/>
      <c r="B5" s="175"/>
      <c r="C5" s="176"/>
      <c r="D5" s="176"/>
      <c r="E5" s="176"/>
      <c r="F5" s="176"/>
      <c r="G5" s="176"/>
      <c r="H5" s="195"/>
      <c r="I5" s="176"/>
      <c r="J5" s="176"/>
      <c r="K5" s="176"/>
      <c r="L5" s="176"/>
      <c r="M5" s="176"/>
      <c r="N5" s="176"/>
      <c r="O5" s="176"/>
      <c r="P5" s="176"/>
      <c r="Q5" s="176"/>
      <c r="R5" s="176"/>
      <c r="S5" s="176"/>
      <c r="T5" s="176"/>
      <c r="U5" s="176"/>
      <c r="V5" s="176"/>
      <c r="W5" s="176"/>
      <c r="X5" s="176"/>
      <c r="Y5" s="176"/>
      <c r="Z5" s="176"/>
      <c r="AA5" s="176"/>
      <c r="AB5" s="176"/>
      <c r="AC5" s="176"/>
      <c r="AD5" s="176"/>
      <c r="AE5" s="176"/>
      <c r="AF5" s="176"/>
      <c r="AG5" s="176"/>
      <c r="AH5" s="176"/>
      <c r="AI5" s="176"/>
      <c r="AJ5" s="176"/>
      <c r="AK5" s="176"/>
      <c r="AL5" s="176"/>
    </row>
    <row r="6" spans="1:46" s="24" customFormat="1" ht="6.6" customHeight="1">
      <c r="A6" s="262"/>
      <c r="B6" s="204"/>
      <c r="C6" s="178"/>
      <c r="D6" s="178"/>
      <c r="E6" s="178"/>
      <c r="F6" s="178"/>
      <c r="G6" s="178"/>
      <c r="H6" s="196"/>
      <c r="I6" s="178"/>
      <c r="J6" s="178"/>
      <c r="K6" s="178"/>
      <c r="L6" s="178"/>
      <c r="M6" s="178"/>
      <c r="N6" s="178"/>
      <c r="O6" s="178"/>
      <c r="P6" s="178"/>
      <c r="Q6" s="178"/>
      <c r="R6" s="178"/>
      <c r="S6" s="178"/>
      <c r="T6" s="178"/>
      <c r="U6" s="178"/>
      <c r="V6" s="178"/>
      <c r="W6" s="178"/>
      <c r="X6" s="178"/>
      <c r="Y6" s="178"/>
      <c r="Z6" s="178"/>
      <c r="AA6" s="178"/>
      <c r="AB6" s="178"/>
      <c r="AC6" s="178"/>
      <c r="AD6" s="178"/>
      <c r="AE6" s="178"/>
      <c r="AF6" s="178"/>
      <c r="AG6" s="215"/>
      <c r="AH6" s="215"/>
      <c r="AI6" s="215"/>
      <c r="AJ6" s="216"/>
      <c r="AK6" s="216"/>
      <c r="AL6" s="216"/>
    </row>
    <row r="7" spans="1:46" s="24" customFormat="1" ht="12.75" customHeight="1">
      <c r="A7" s="262"/>
      <c r="B7" s="267" t="s">
        <v>90</v>
      </c>
      <c r="C7" s="267"/>
      <c r="D7" s="267"/>
      <c r="E7" s="267"/>
      <c r="F7" s="267"/>
      <c r="G7" s="267"/>
      <c r="H7" s="267"/>
      <c r="I7" s="267"/>
      <c r="J7" s="267"/>
      <c r="K7" s="267"/>
      <c r="L7" s="267"/>
      <c r="M7" s="267"/>
      <c r="N7" s="267"/>
      <c r="O7" s="267"/>
      <c r="P7" s="267"/>
      <c r="Q7" s="267"/>
      <c r="R7" s="267"/>
      <c r="S7" s="226"/>
      <c r="T7" s="180"/>
      <c r="U7" s="267" t="s">
        <v>94</v>
      </c>
      <c r="V7" s="267"/>
      <c r="W7" s="267"/>
      <c r="X7" s="267"/>
      <c r="Y7" s="267"/>
      <c r="Z7" s="267"/>
      <c r="AA7" s="267"/>
      <c r="AB7" s="267"/>
      <c r="AC7" s="267"/>
      <c r="AD7" s="267"/>
      <c r="AE7" s="267"/>
      <c r="AF7" s="267"/>
      <c r="AG7" s="267"/>
      <c r="AH7" s="267"/>
      <c r="AI7" s="267"/>
      <c r="AJ7" s="267"/>
      <c r="AK7" s="267"/>
      <c r="AL7" s="267"/>
    </row>
    <row r="8" spans="1:46" s="24" customFormat="1" ht="6.6" customHeight="1">
      <c r="A8" s="262"/>
      <c r="B8" s="268"/>
      <c r="C8" s="268"/>
      <c r="D8" s="268"/>
      <c r="E8" s="268"/>
      <c r="F8" s="268"/>
      <c r="G8" s="268"/>
      <c r="H8" s="268"/>
      <c r="I8" s="268"/>
      <c r="J8" s="268"/>
      <c r="K8" s="268"/>
      <c r="L8" s="268"/>
      <c r="M8" s="268"/>
      <c r="N8" s="268"/>
      <c r="O8" s="268"/>
      <c r="P8" s="268"/>
      <c r="Q8" s="268"/>
      <c r="R8" s="268"/>
      <c r="S8" s="181"/>
      <c r="T8" s="180"/>
      <c r="U8" s="181"/>
      <c r="V8" s="181"/>
      <c r="W8" s="181"/>
      <c r="X8" s="181"/>
      <c r="Y8" s="181"/>
      <c r="Z8" s="181"/>
      <c r="AA8" s="181"/>
      <c r="AB8" s="181"/>
      <c r="AC8" s="181"/>
      <c r="AD8" s="181"/>
      <c r="AE8" s="181"/>
      <c r="AF8" s="176"/>
      <c r="AG8" s="181"/>
      <c r="AH8" s="181"/>
      <c r="AI8" s="181"/>
      <c r="AJ8" s="181"/>
      <c r="AK8" s="181"/>
      <c r="AL8" s="181"/>
    </row>
    <row r="9" spans="1:46" s="24" customFormat="1" ht="6.6" customHeight="1">
      <c r="A9" s="262"/>
      <c r="B9" s="205"/>
      <c r="C9" s="205"/>
      <c r="D9" s="205"/>
      <c r="E9" s="205"/>
      <c r="F9" s="205"/>
      <c r="G9" s="205"/>
      <c r="H9" s="197"/>
      <c r="I9" s="205"/>
      <c r="J9" s="205"/>
      <c r="K9" s="205"/>
      <c r="L9" s="205"/>
      <c r="M9" s="205"/>
      <c r="N9" s="205"/>
      <c r="O9" s="205"/>
      <c r="P9" s="222"/>
      <c r="Q9" s="222"/>
      <c r="R9" s="226"/>
      <c r="S9" s="226"/>
      <c r="T9" s="180"/>
      <c r="U9" s="205"/>
      <c r="V9" s="205"/>
      <c r="W9" s="205"/>
      <c r="X9" s="205"/>
      <c r="Y9" s="205"/>
      <c r="Z9" s="205"/>
      <c r="AA9" s="205"/>
      <c r="AB9" s="205"/>
      <c r="AC9" s="205"/>
      <c r="AD9" s="205"/>
      <c r="AE9" s="205"/>
      <c r="AF9" s="205"/>
      <c r="AG9" s="215"/>
      <c r="AH9" s="215"/>
      <c r="AI9" s="215"/>
      <c r="AJ9" s="216"/>
      <c r="AK9" s="215"/>
      <c r="AL9" s="216"/>
    </row>
    <row r="10" spans="1:46" s="24" customFormat="1" ht="13.5" customHeight="1">
      <c r="A10" s="262"/>
      <c r="B10" s="263">
        <v>2009</v>
      </c>
      <c r="C10" s="263"/>
      <c r="D10" s="263">
        <v>2010</v>
      </c>
      <c r="E10" s="263"/>
      <c r="F10" s="263">
        <v>2011</v>
      </c>
      <c r="G10" s="263"/>
      <c r="H10" s="263">
        <v>2012</v>
      </c>
      <c r="I10" s="263"/>
      <c r="J10" s="263">
        <v>2013</v>
      </c>
      <c r="K10" s="263"/>
      <c r="L10" s="263">
        <v>2014</v>
      </c>
      <c r="M10" s="263"/>
      <c r="N10" s="263">
        <v>2015</v>
      </c>
      <c r="O10" s="263"/>
      <c r="P10" s="263">
        <v>2016</v>
      </c>
      <c r="Q10" s="263"/>
      <c r="R10" s="263">
        <v>2017</v>
      </c>
      <c r="S10" s="263"/>
      <c r="T10" s="180"/>
      <c r="U10" s="263">
        <v>2009</v>
      </c>
      <c r="V10" s="263"/>
      <c r="W10" s="263">
        <v>2010</v>
      </c>
      <c r="X10" s="263"/>
      <c r="Y10" s="263">
        <v>2011</v>
      </c>
      <c r="Z10" s="263"/>
      <c r="AA10" s="263">
        <v>2012</v>
      </c>
      <c r="AB10" s="263"/>
      <c r="AC10" s="263">
        <v>2013</v>
      </c>
      <c r="AD10" s="263"/>
      <c r="AE10" s="263">
        <v>2014</v>
      </c>
      <c r="AF10" s="263"/>
      <c r="AG10" s="263">
        <v>2015</v>
      </c>
      <c r="AH10" s="263"/>
      <c r="AI10" s="263">
        <v>2016</v>
      </c>
      <c r="AJ10" s="263"/>
      <c r="AK10" s="263">
        <v>2017</v>
      </c>
      <c r="AL10" s="263"/>
    </row>
    <row r="11" spans="1:46" s="27" customFormat="1" ht="6.6" customHeight="1">
      <c r="A11" s="182"/>
      <c r="B11" s="182"/>
      <c r="C11" s="183"/>
      <c r="D11" s="182"/>
      <c r="E11" s="183"/>
      <c r="F11" s="182"/>
      <c r="G11" s="183"/>
      <c r="H11" s="198"/>
      <c r="I11" s="183"/>
      <c r="J11" s="183"/>
      <c r="K11" s="183"/>
      <c r="L11" s="183"/>
      <c r="M11" s="183"/>
      <c r="N11" s="183"/>
      <c r="O11" s="183"/>
      <c r="P11" s="183"/>
      <c r="Q11" s="183"/>
      <c r="R11" s="183"/>
      <c r="S11" s="183"/>
      <c r="T11" s="182"/>
      <c r="U11" s="182"/>
      <c r="V11" s="182"/>
      <c r="W11" s="182"/>
      <c r="X11" s="182"/>
      <c r="Y11" s="182"/>
      <c r="Z11" s="182"/>
      <c r="AA11" s="182"/>
      <c r="AB11" s="182"/>
      <c r="AC11" s="183"/>
      <c r="AD11" s="183"/>
      <c r="AE11" s="183"/>
      <c r="AF11" s="214"/>
      <c r="AG11" s="215"/>
      <c r="AH11" s="215"/>
      <c r="AI11" s="215"/>
      <c r="AJ11" s="216"/>
      <c r="AK11" s="215"/>
      <c r="AL11" s="216"/>
    </row>
    <row r="12" spans="1:46" s="27" customFormat="1" ht="6.6" customHeight="1">
      <c r="A12" s="25"/>
      <c r="B12" s="25"/>
      <c r="C12" s="26"/>
      <c r="D12" s="25"/>
      <c r="E12" s="26"/>
      <c r="F12" s="25"/>
      <c r="G12" s="26"/>
      <c r="H12" s="25"/>
      <c r="I12" s="26"/>
      <c r="J12" s="26"/>
      <c r="K12" s="26"/>
      <c r="L12" s="26"/>
      <c r="M12" s="26"/>
      <c r="N12" s="26"/>
      <c r="O12" s="26"/>
      <c r="P12" s="26"/>
      <c r="Q12" s="26"/>
      <c r="R12" s="26"/>
      <c r="S12" s="26"/>
      <c r="T12" s="25"/>
      <c r="U12" s="25"/>
      <c r="V12" s="25"/>
      <c r="W12" s="25"/>
      <c r="X12" s="25"/>
      <c r="Y12" s="25"/>
      <c r="Z12" s="25"/>
      <c r="AA12" s="25"/>
      <c r="AB12" s="25"/>
      <c r="AC12" s="26"/>
      <c r="AD12" s="26"/>
      <c r="AE12" s="26"/>
      <c r="AF12" s="26"/>
      <c r="AG12" s="209"/>
      <c r="AH12" s="209"/>
      <c r="AI12" s="209"/>
      <c r="AK12" s="209"/>
    </row>
    <row r="13" spans="1:46" s="28" customFormat="1" ht="12">
      <c r="A13" s="165" t="s">
        <v>153</v>
      </c>
      <c r="B13" s="166">
        <v>60940.873536966712</v>
      </c>
      <c r="C13" s="167"/>
      <c r="D13" s="166">
        <v>60695.645495598714</v>
      </c>
      <c r="E13" s="167"/>
      <c r="F13" s="166">
        <v>55789.910202444218</v>
      </c>
      <c r="G13" s="167"/>
      <c r="H13" s="166">
        <v>73065</v>
      </c>
      <c r="I13" s="167"/>
      <c r="J13" s="166">
        <f>J15</f>
        <v>71721.458748764489</v>
      </c>
      <c r="K13" s="169"/>
      <c r="L13" s="166">
        <f t="shared" ref="L13:N13" si="0">L15</f>
        <v>90780.148454713999</v>
      </c>
      <c r="M13" s="166"/>
      <c r="N13" s="166">
        <f t="shared" si="0"/>
        <v>131665</v>
      </c>
      <c r="O13" s="166"/>
      <c r="P13" s="166">
        <f>P21</f>
        <v>113514.9634138</v>
      </c>
      <c r="Q13" s="167"/>
      <c r="R13" s="166">
        <f>R21</f>
        <v>63808.554458659506</v>
      </c>
      <c r="S13" s="167"/>
      <c r="T13" s="168"/>
      <c r="U13" s="169"/>
      <c r="V13" s="170"/>
      <c r="W13" s="169"/>
      <c r="X13" s="170"/>
      <c r="Y13" s="169"/>
      <c r="Z13" s="170"/>
      <c r="AA13" s="169"/>
      <c r="AB13" s="170"/>
      <c r="AC13" s="167"/>
      <c r="AD13" s="167"/>
      <c r="AE13" s="167"/>
      <c r="AF13" s="167"/>
      <c r="AG13" s="217"/>
      <c r="AH13" s="217"/>
      <c r="AI13" s="217"/>
      <c r="AJ13" s="218"/>
      <c r="AK13" s="217"/>
      <c r="AL13" s="218"/>
    </row>
    <row r="14" spans="1:46" s="33" customFormat="1" ht="6.6" customHeight="1">
      <c r="A14" s="29"/>
      <c r="B14" s="61"/>
      <c r="C14" s="60"/>
      <c r="D14" s="61"/>
      <c r="E14" s="60"/>
      <c r="F14" s="61"/>
      <c r="G14" s="60"/>
      <c r="H14" s="61"/>
      <c r="I14" s="60"/>
      <c r="J14" s="60"/>
      <c r="K14" s="60"/>
      <c r="L14" s="60"/>
      <c r="M14" s="60"/>
      <c r="N14" s="60"/>
      <c r="O14" s="60"/>
      <c r="P14" s="60"/>
      <c r="Q14" s="60"/>
      <c r="R14" s="60"/>
      <c r="S14" s="60"/>
      <c r="T14" s="125"/>
      <c r="U14" s="32"/>
      <c r="V14" s="32"/>
      <c r="W14" s="32"/>
      <c r="X14" s="125"/>
      <c r="Y14" s="32"/>
      <c r="Z14" s="125"/>
      <c r="AA14" s="32"/>
      <c r="AB14" s="125"/>
      <c r="AC14" s="60"/>
      <c r="AD14" s="60"/>
      <c r="AE14" s="60"/>
      <c r="AF14" s="60"/>
      <c r="AG14" s="210"/>
      <c r="AH14" s="210"/>
      <c r="AI14" s="210"/>
      <c r="AK14" s="210"/>
    </row>
    <row r="15" spans="1:46" s="28" customFormat="1">
      <c r="A15" s="144" t="s">
        <v>71</v>
      </c>
      <c r="B15" s="43">
        <v>60940.873536966712</v>
      </c>
      <c r="C15" s="38"/>
      <c r="D15" s="43">
        <v>60695.645495598714</v>
      </c>
      <c r="E15" s="38"/>
      <c r="F15" s="43">
        <v>55789.910202444218</v>
      </c>
      <c r="G15" s="38"/>
      <c r="H15" s="43">
        <v>73065</v>
      </c>
      <c r="I15" s="38"/>
      <c r="J15" s="43">
        <f>SUM(J16:J19)</f>
        <v>71721.458748764489</v>
      </c>
      <c r="K15" s="43"/>
      <c r="L15" s="43">
        <f>SUM(L16:L19)</f>
        <v>90780.148454713999</v>
      </c>
      <c r="M15" s="43"/>
      <c r="N15" s="43">
        <f t="shared" ref="N15:R15" si="1">SUM(N16:N19)</f>
        <v>131665</v>
      </c>
      <c r="O15" s="43"/>
      <c r="P15" s="43">
        <f t="shared" si="1"/>
        <v>113514.9634138</v>
      </c>
      <c r="Q15" s="38"/>
      <c r="R15" s="43">
        <f t="shared" si="1"/>
        <v>63808.554458659419</v>
      </c>
      <c r="S15" s="38"/>
      <c r="T15" s="114"/>
      <c r="U15" s="106">
        <v>100</v>
      </c>
      <c r="V15" s="107"/>
      <c r="W15" s="106">
        <v>100</v>
      </c>
      <c r="X15" s="58"/>
      <c r="Y15" s="106">
        <v>100</v>
      </c>
      <c r="Z15" s="58"/>
      <c r="AA15" s="106">
        <v>100</v>
      </c>
      <c r="AB15" s="58"/>
      <c r="AC15" s="106">
        <v>100</v>
      </c>
      <c r="AD15" s="38"/>
      <c r="AE15" s="106">
        <f>SUM(AE16:AE19)</f>
        <v>100</v>
      </c>
      <c r="AF15" s="106"/>
      <c r="AG15" s="106">
        <f>SUM(AG16:AG19)</f>
        <v>100</v>
      </c>
      <c r="AH15" s="106"/>
      <c r="AI15" s="106">
        <f>SUM(AI16:AI19)</f>
        <v>100</v>
      </c>
      <c r="AK15" s="106">
        <f>SUM(AK16:AK19)</f>
        <v>100</v>
      </c>
      <c r="AN15" s="244"/>
      <c r="AO15" s="244"/>
      <c r="AP15" s="244"/>
      <c r="AQ15" s="244"/>
      <c r="AR15" s="244"/>
      <c r="AS15" s="244"/>
      <c r="AT15" s="238"/>
    </row>
    <row r="16" spans="1:46" s="24" customFormat="1" ht="13.5">
      <c r="A16" s="10" t="s">
        <v>83</v>
      </c>
      <c r="B16" s="39">
        <v>14644.101207577338</v>
      </c>
      <c r="C16" s="38"/>
      <c r="D16" s="39">
        <v>16289.979118598752</v>
      </c>
      <c r="E16" s="38"/>
      <c r="F16" s="39">
        <v>13566.331867698354</v>
      </c>
      <c r="G16" s="38"/>
      <c r="H16" s="39">
        <v>18394</v>
      </c>
      <c r="I16" s="38"/>
      <c r="J16" s="39">
        <v>19123.610597947249</v>
      </c>
      <c r="K16" s="38"/>
      <c r="L16" s="39">
        <v>19033.475237491799</v>
      </c>
      <c r="M16" s="38"/>
      <c r="N16" s="39">
        <v>32951</v>
      </c>
      <c r="O16" s="38"/>
      <c r="P16" s="39">
        <v>25548.963413799996</v>
      </c>
      <c r="Q16" s="229" t="s">
        <v>191</v>
      </c>
      <c r="R16" s="39">
        <v>14790.342475782567</v>
      </c>
      <c r="S16" s="229"/>
      <c r="T16" s="127"/>
      <c r="U16" s="108">
        <v>24.030015255187031</v>
      </c>
      <c r="V16" s="108"/>
      <c r="W16" s="108">
        <v>26.83879376450491</v>
      </c>
      <c r="X16" s="108"/>
      <c r="Y16" s="108">
        <v>24.316819687413656</v>
      </c>
      <c r="Z16" s="108"/>
      <c r="AA16" s="108">
        <v>25.174844316704302</v>
      </c>
      <c r="AB16" s="108"/>
      <c r="AC16" s="108">
        <v>26.666294829605668</v>
      </c>
      <c r="AD16" s="38"/>
      <c r="AE16" s="108">
        <f>L16/SUM($L$16:$L$19)*100</f>
        <v>20.966561039483995</v>
      </c>
      <c r="AF16" s="108"/>
      <c r="AG16" s="108">
        <f>N16/SUM($N$16:$N$19)*100</f>
        <v>25.026392739148594</v>
      </c>
      <c r="AH16" s="108"/>
      <c r="AI16" s="108">
        <f>P16/SUM($P$16:$P$19)*100</f>
        <v>22.507132668197656</v>
      </c>
      <c r="AK16" s="108">
        <f>R16/SUM($R$16:$R$19)*100</f>
        <v>23.179247048081937</v>
      </c>
      <c r="AN16" s="246"/>
      <c r="AO16" s="246"/>
      <c r="AP16" s="239"/>
      <c r="AQ16" s="239"/>
      <c r="AR16" s="239"/>
      <c r="AS16" s="239"/>
      <c r="AT16" s="238"/>
    </row>
    <row r="17" spans="1:46" s="24" customFormat="1">
      <c r="A17" s="10" t="s">
        <v>84</v>
      </c>
      <c r="B17" s="39">
        <v>16417.876757749942</v>
      </c>
      <c r="C17" s="38"/>
      <c r="D17" s="39">
        <v>17322.856840908298</v>
      </c>
      <c r="E17" s="38"/>
      <c r="F17" s="39">
        <v>17249.880434271348</v>
      </c>
      <c r="G17" s="38"/>
      <c r="H17" s="39">
        <v>21748</v>
      </c>
      <c r="I17" s="38"/>
      <c r="J17" s="39">
        <v>19964.007046951821</v>
      </c>
      <c r="K17" s="38"/>
      <c r="L17" s="39">
        <v>22149.086867722788</v>
      </c>
      <c r="M17" s="38"/>
      <c r="N17" s="39">
        <v>33987</v>
      </c>
      <c r="O17" s="38"/>
      <c r="P17" s="39">
        <v>30851</v>
      </c>
      <c r="Q17" s="38"/>
      <c r="R17" s="39">
        <v>14542.234516647073</v>
      </c>
      <c r="S17" s="38"/>
      <c r="T17" s="127"/>
      <c r="U17" s="108">
        <v>26.940665279093619</v>
      </c>
      <c r="V17" s="108"/>
      <c r="W17" s="108">
        <v>28.54052658878873</v>
      </c>
      <c r="X17" s="108"/>
      <c r="Y17" s="108">
        <v>30.919355079936324</v>
      </c>
      <c r="Z17" s="108"/>
      <c r="AA17" s="108">
        <v>29.765277492643538</v>
      </c>
      <c r="AB17" s="108"/>
      <c r="AC17" s="108">
        <v>27.82921523788276</v>
      </c>
      <c r="AD17" s="38"/>
      <c r="AE17" s="108">
        <f t="shared" ref="AE17:AE19" si="2">L17/SUM($L$16:$L$19)*100</f>
        <v>24.398601725984111</v>
      </c>
      <c r="AF17" s="108"/>
      <c r="AG17" s="108">
        <f t="shared" ref="AG17:AG19" si="3">N17/SUM($N$16:$N$19)*100</f>
        <v>25.813238142254963</v>
      </c>
      <c r="AH17" s="108"/>
      <c r="AI17" s="108">
        <f>P17/SUM($P$16:$P$19)*100</f>
        <v>27.177914763129323</v>
      </c>
      <c r="AK17" s="108">
        <f>R17/SUM($R$16:$R$19)*100</f>
        <v>22.790415235105762</v>
      </c>
      <c r="AN17" s="245"/>
      <c r="AO17" s="240"/>
      <c r="AP17" s="241"/>
      <c r="AQ17" s="242"/>
      <c r="AR17" s="242"/>
      <c r="AS17" s="242"/>
      <c r="AT17" s="238"/>
    </row>
    <row r="18" spans="1:46" s="24" customFormat="1">
      <c r="A18" s="10" t="s">
        <v>85</v>
      </c>
      <c r="B18" s="39">
        <v>16360.094489155617</v>
      </c>
      <c r="C18" s="38"/>
      <c r="D18" s="39">
        <v>16100.952723619819</v>
      </c>
      <c r="E18" s="38"/>
      <c r="F18" s="39">
        <v>13416.803843432446</v>
      </c>
      <c r="G18" s="38"/>
      <c r="H18" s="39">
        <v>18431</v>
      </c>
      <c r="I18" s="38"/>
      <c r="J18" s="39">
        <v>17808.363555526623</v>
      </c>
      <c r="K18" s="38"/>
      <c r="L18" s="39">
        <v>22611.243536035643</v>
      </c>
      <c r="M18" s="38"/>
      <c r="N18" s="39">
        <v>32099</v>
      </c>
      <c r="O18" s="38"/>
      <c r="P18" s="39">
        <v>29448</v>
      </c>
      <c r="Q18" s="38"/>
      <c r="R18" s="39">
        <v>17134.853225025192</v>
      </c>
      <c r="S18" s="38"/>
      <c r="T18" s="127"/>
      <c r="U18" s="108">
        <v>26.845848343856755</v>
      </c>
      <c r="V18" s="108"/>
      <c r="W18" s="108">
        <v>26.527360557994829</v>
      </c>
      <c r="X18" s="108"/>
      <c r="Y18" s="108">
        <v>24.048799854215648</v>
      </c>
      <c r="Z18" s="108"/>
      <c r="AA18" s="108">
        <v>25.225484157941558</v>
      </c>
      <c r="AB18" s="108"/>
      <c r="AC18" s="108">
        <v>24.831278933571308</v>
      </c>
      <c r="AD18" s="38"/>
      <c r="AE18" s="108">
        <f t="shared" si="2"/>
        <v>24.907696143849492</v>
      </c>
      <c r="AF18" s="108"/>
      <c r="AG18" s="108">
        <f t="shared" si="3"/>
        <v>24.379295940454941</v>
      </c>
      <c r="AH18" s="108"/>
      <c r="AI18" s="108">
        <f>P18/SUM($P$16:$P$19)*100</f>
        <v>25.941954359490204</v>
      </c>
      <c r="AK18" s="108">
        <f>R18/SUM($R$16:$R$19)*100</f>
        <v>26.853536129119803</v>
      </c>
      <c r="AN18" s="245"/>
      <c r="AO18" s="240"/>
      <c r="AP18" s="241"/>
      <c r="AQ18" s="242"/>
      <c r="AR18" s="242"/>
      <c r="AS18" s="242"/>
      <c r="AT18" s="238"/>
    </row>
    <row r="19" spans="1:46" s="24" customFormat="1" ht="13.5">
      <c r="A19" s="10" t="s">
        <v>86</v>
      </c>
      <c r="B19" s="39">
        <v>13518.801082483813</v>
      </c>
      <c r="C19" s="38"/>
      <c r="D19" s="39">
        <v>10981.856812471844</v>
      </c>
      <c r="E19" s="38"/>
      <c r="F19" s="39">
        <v>11556.894057042069</v>
      </c>
      <c r="G19" s="38"/>
      <c r="H19" s="39">
        <v>14492</v>
      </c>
      <c r="I19" s="38"/>
      <c r="J19" s="39">
        <v>14825.477548338788</v>
      </c>
      <c r="K19" s="38"/>
      <c r="L19" s="39">
        <v>26986.342813463769</v>
      </c>
      <c r="M19" s="38"/>
      <c r="N19" s="39">
        <v>32628</v>
      </c>
      <c r="O19" s="229" t="s">
        <v>191</v>
      </c>
      <c r="P19" s="39">
        <v>27667</v>
      </c>
      <c r="Q19" s="38"/>
      <c r="R19" s="39">
        <v>17341.124241204583</v>
      </c>
      <c r="S19" s="38"/>
      <c r="T19" s="127"/>
      <c r="U19" s="108">
        <v>22.183471121862592</v>
      </c>
      <c r="V19" s="108"/>
      <c r="W19" s="108">
        <v>18.093319088711535</v>
      </c>
      <c r="X19" s="108"/>
      <c r="Y19" s="108">
        <v>20.715025378434376</v>
      </c>
      <c r="Z19" s="108"/>
      <c r="AA19" s="108">
        <v>19.834394032710602</v>
      </c>
      <c r="AB19" s="108"/>
      <c r="AC19" s="108">
        <v>20.673210998940263</v>
      </c>
      <c r="AD19" s="38"/>
      <c r="AE19" s="108">
        <f t="shared" si="2"/>
        <v>29.727141090682402</v>
      </c>
      <c r="AF19" s="108"/>
      <c r="AG19" s="108">
        <f t="shared" si="3"/>
        <v>24.781073178141497</v>
      </c>
      <c r="AH19" s="108"/>
      <c r="AI19" s="108">
        <f>P19/SUM($P$16:$P$19)*100</f>
        <v>24.372998209182814</v>
      </c>
      <c r="AK19" s="108">
        <f>R19/SUM($R$16:$R$19)*100</f>
        <v>27.176801587692495</v>
      </c>
      <c r="AN19" s="245"/>
      <c r="AO19" s="240"/>
      <c r="AP19" s="241"/>
      <c r="AQ19" s="242"/>
      <c r="AR19" s="242"/>
      <c r="AS19" s="242"/>
      <c r="AT19" s="238"/>
    </row>
    <row r="20" spans="1:46" s="24" customFormat="1" ht="6.6" customHeight="1">
      <c r="A20" s="1"/>
      <c r="B20" s="42"/>
      <c r="C20" s="38"/>
      <c r="D20" s="42"/>
      <c r="E20" s="38"/>
      <c r="F20" s="42"/>
      <c r="G20" s="38"/>
      <c r="H20" s="42"/>
      <c r="I20" s="38"/>
      <c r="J20" s="38"/>
      <c r="K20" s="38"/>
      <c r="L20" s="38"/>
      <c r="M20" s="38"/>
      <c r="N20" s="38"/>
      <c r="O20" s="38"/>
      <c r="P20" s="38"/>
      <c r="Q20" s="38"/>
      <c r="R20" s="38"/>
      <c r="S20" s="38"/>
      <c r="T20" s="127"/>
      <c r="U20" s="108"/>
      <c r="V20" s="108"/>
      <c r="W20" s="108"/>
      <c r="X20" s="108"/>
      <c r="Y20" s="108"/>
      <c r="Z20" s="108"/>
      <c r="AA20" s="108"/>
      <c r="AB20" s="108"/>
      <c r="AC20" s="38"/>
      <c r="AD20" s="38"/>
      <c r="AE20" s="38"/>
      <c r="AF20" s="38"/>
      <c r="AG20" s="206"/>
      <c r="AH20" s="206"/>
      <c r="AI20" s="206"/>
      <c r="AK20" s="206"/>
      <c r="AN20" s="245"/>
      <c r="AO20" s="240"/>
      <c r="AP20" s="241"/>
      <c r="AQ20" s="242"/>
      <c r="AR20" s="242"/>
      <c r="AS20" s="243"/>
      <c r="AT20" s="238"/>
    </row>
    <row r="21" spans="1:46" s="28" customFormat="1" ht="24">
      <c r="A21" s="56" t="s">
        <v>18</v>
      </c>
      <c r="B21" s="43">
        <v>60940.873536966727</v>
      </c>
      <c r="C21" s="34"/>
      <c r="D21" s="43">
        <v>60695.645495598488</v>
      </c>
      <c r="E21" s="34"/>
      <c r="F21" s="43">
        <v>55789.910202444305</v>
      </c>
      <c r="G21" s="34"/>
      <c r="H21" s="43">
        <v>73065</v>
      </c>
      <c r="I21" s="34"/>
      <c r="J21" s="43">
        <f>SUM(J22:J30)</f>
        <v>71721.458748764388</v>
      </c>
      <c r="K21" s="43"/>
      <c r="L21" s="43">
        <f t="shared" ref="L21:R21" si="4">SUM(L22:L30)</f>
        <v>90780.148454714144</v>
      </c>
      <c r="M21" s="43"/>
      <c r="N21" s="43">
        <f t="shared" si="4"/>
        <v>131665</v>
      </c>
      <c r="O21" s="43"/>
      <c r="P21" s="43">
        <f t="shared" si="4"/>
        <v>113514.9634138</v>
      </c>
      <c r="Q21" s="34"/>
      <c r="R21" s="43">
        <f t="shared" si="4"/>
        <v>63808.554458659506</v>
      </c>
      <c r="S21" s="34"/>
      <c r="T21" s="126"/>
      <c r="U21" s="106">
        <v>100</v>
      </c>
      <c r="V21" s="106"/>
      <c r="W21" s="106">
        <v>99.999999999999631</v>
      </c>
      <c r="X21" s="106"/>
      <c r="Y21" s="106">
        <v>100.00000000000016</v>
      </c>
      <c r="Z21" s="106"/>
      <c r="AA21" s="106">
        <v>100</v>
      </c>
      <c r="AB21" s="106"/>
      <c r="AC21" s="106">
        <v>100</v>
      </c>
      <c r="AD21" s="34"/>
      <c r="AE21" s="106">
        <f>SUM(AE22:AE29)</f>
        <v>100</v>
      </c>
      <c r="AF21" s="106"/>
      <c r="AG21" s="106">
        <f>SUM(AG22:AG29)</f>
        <v>100</v>
      </c>
      <c r="AH21" s="106"/>
      <c r="AI21" s="106">
        <f t="shared" ref="AI21:AK21" si="5">SUM(AI22:AI29)</f>
        <v>100.00000000000001</v>
      </c>
      <c r="AK21" s="106">
        <f t="shared" si="5"/>
        <v>99.999999999999986</v>
      </c>
    </row>
    <row r="22" spans="1:46" s="24" customFormat="1" ht="12">
      <c r="A22" s="145" t="s">
        <v>98</v>
      </c>
      <c r="B22" s="39">
        <v>27776.127031822132</v>
      </c>
      <c r="C22" s="38"/>
      <c r="D22" s="39">
        <v>25220.653069690939</v>
      </c>
      <c r="E22" s="38"/>
      <c r="F22" s="39">
        <v>21796.836512042137</v>
      </c>
      <c r="G22" s="38"/>
      <c r="H22" s="39">
        <v>30171</v>
      </c>
      <c r="I22" s="38"/>
      <c r="J22" s="39">
        <v>30493.363111790095</v>
      </c>
      <c r="K22" s="39"/>
      <c r="L22" s="39">
        <v>36013.758344964772</v>
      </c>
      <c r="M22" s="39"/>
      <c r="N22" s="39">
        <v>44094</v>
      </c>
      <c r="O22" s="39"/>
      <c r="P22" s="39">
        <v>43254.744579999999</v>
      </c>
      <c r="Q22" s="39"/>
      <c r="R22" s="39">
        <v>20296.178072344461</v>
      </c>
      <c r="S22" s="39"/>
      <c r="T22" s="127"/>
      <c r="U22" s="108">
        <v>45.647289925353149</v>
      </c>
      <c r="V22" s="108"/>
      <c r="W22" s="108">
        <v>41.664443822629757</v>
      </c>
      <c r="X22" s="108"/>
      <c r="Y22" s="108">
        <v>39.290833392947043</v>
      </c>
      <c r="Z22" s="108"/>
      <c r="AA22" s="108">
        <v>41.497262949412708</v>
      </c>
      <c r="AB22" s="108"/>
      <c r="AC22" s="108">
        <v>42.92492678531201</v>
      </c>
      <c r="AD22" s="38"/>
      <c r="AE22" s="40">
        <f>L22/SUM($L$22:$L$29)*100</f>
        <v>40.91785794729104</v>
      </c>
      <c r="AF22" s="40"/>
      <c r="AG22" s="108">
        <f>N22/SUM($N$22:$N$29)*100</f>
        <v>34.334971150027641</v>
      </c>
      <c r="AH22" s="108"/>
      <c r="AI22" s="108">
        <f>P22/SUM($P$22:$P$29)*100</f>
        <v>39.33359307683714</v>
      </c>
      <c r="AK22" s="108">
        <f>R22/SUM($R$22:$R$29)*100</f>
        <v>32.927763242882605</v>
      </c>
    </row>
    <row r="23" spans="1:46" s="24" customFormat="1" ht="12">
      <c r="A23" s="145" t="s">
        <v>99</v>
      </c>
      <c r="B23" s="39">
        <v>6026.916456516803</v>
      </c>
      <c r="C23" s="38"/>
      <c r="D23" s="39">
        <v>5407.3468019574502</v>
      </c>
      <c r="E23" s="38"/>
      <c r="F23" s="39">
        <v>5397.4866859109143</v>
      </c>
      <c r="G23" s="38"/>
      <c r="H23" s="39">
        <v>5816</v>
      </c>
      <c r="I23" s="38"/>
      <c r="J23" s="39">
        <v>5272.155367428124</v>
      </c>
      <c r="K23" s="39"/>
      <c r="L23" s="39">
        <v>6480.4210757006367</v>
      </c>
      <c r="M23" s="39"/>
      <c r="N23" s="39">
        <v>10749</v>
      </c>
      <c r="O23" s="39"/>
      <c r="P23" s="39">
        <v>7193.7592160000004</v>
      </c>
      <c r="Q23" s="39"/>
      <c r="R23" s="39">
        <v>5532.2943136756185</v>
      </c>
      <c r="S23" s="39"/>
      <c r="T23" s="127"/>
      <c r="U23" s="108">
        <v>9.9046351037823932</v>
      </c>
      <c r="V23" s="108"/>
      <c r="W23" s="108">
        <v>8.9329208263199682</v>
      </c>
      <c r="X23" s="108"/>
      <c r="Y23" s="108">
        <v>9.7294738160563785</v>
      </c>
      <c r="Z23" s="108"/>
      <c r="AA23" s="108">
        <v>7.9993398068935173</v>
      </c>
      <c r="AB23" s="108"/>
      <c r="AC23" s="108">
        <v>7.4228429826537505</v>
      </c>
      <c r="AD23" s="38"/>
      <c r="AE23" s="40">
        <f t="shared" ref="AE23:AE29" si="6">L23/SUM($L$22:$L$29)*100</f>
        <v>7.3628791106503169</v>
      </c>
      <c r="AF23" s="40"/>
      <c r="AG23" s="108">
        <f t="shared" ref="AG23:AG29" si="7">N23/SUM($N$22:$N$29)*100</f>
        <v>8.3699960287487443</v>
      </c>
      <c r="AH23" s="108"/>
      <c r="AI23" s="108">
        <f t="shared" ref="AI23:AI29" si="8">P23/SUM($P$22:$P$29)*100</f>
        <v>6.5416268305910537</v>
      </c>
      <c r="AK23" s="108">
        <f t="shared" ref="AK23:AK29" si="9">R23/SUM($R$22:$R$29)*100</f>
        <v>8.9753882086241461</v>
      </c>
    </row>
    <row r="24" spans="1:46" s="24" customFormat="1" ht="12">
      <c r="A24" s="145" t="s">
        <v>100</v>
      </c>
      <c r="B24" s="39">
        <v>14987.990671763391</v>
      </c>
      <c r="C24" s="38"/>
      <c r="D24" s="39">
        <v>15923.066468048057</v>
      </c>
      <c r="E24" s="38"/>
      <c r="F24" s="39">
        <v>16839.590013166544</v>
      </c>
      <c r="G24" s="38"/>
      <c r="H24" s="39">
        <v>22394</v>
      </c>
      <c r="I24" s="38"/>
      <c r="J24" s="39">
        <v>16911.603114473637</v>
      </c>
      <c r="K24" s="39"/>
      <c r="L24" s="39">
        <v>18800.88576193374</v>
      </c>
      <c r="M24" s="39"/>
      <c r="N24" s="39">
        <v>29962</v>
      </c>
      <c r="O24" s="39"/>
      <c r="P24" s="39">
        <v>19718.306550000001</v>
      </c>
      <c r="Q24" s="39"/>
      <c r="R24" s="39">
        <v>12567.929948304776</v>
      </c>
      <c r="S24" s="39"/>
      <c r="T24" s="127"/>
      <c r="U24" s="108">
        <v>24.631265359949303</v>
      </c>
      <c r="V24" s="108"/>
      <c r="W24" s="108">
        <v>26.304858423323836</v>
      </c>
      <c r="X24" s="108"/>
      <c r="Y24" s="108">
        <v>30.354933627516239</v>
      </c>
      <c r="Z24" s="108"/>
      <c r="AA24" s="108">
        <v>30.800759222072454</v>
      </c>
      <c r="AB24" s="108"/>
      <c r="AC24" s="108">
        <v>23.811669294886237</v>
      </c>
      <c r="AD24" s="38"/>
      <c r="AE24" s="40">
        <f t="shared" si="6"/>
        <v>21.361057780230514</v>
      </c>
      <c r="AF24" s="40"/>
      <c r="AG24" s="108">
        <f t="shared" si="7"/>
        <v>23.330711788386814</v>
      </c>
      <c r="AH24" s="108"/>
      <c r="AI24" s="108">
        <f t="shared" si="8"/>
        <v>17.930792414403673</v>
      </c>
      <c r="AK24" s="108">
        <f t="shared" si="9"/>
        <v>20.38974137474694</v>
      </c>
    </row>
    <row r="25" spans="1:46" s="24" customFormat="1" ht="12">
      <c r="A25" s="145" t="s">
        <v>101</v>
      </c>
      <c r="B25" s="39">
        <v>687.95521526344407</v>
      </c>
      <c r="C25" s="38"/>
      <c r="D25" s="39">
        <v>665.73171362847484</v>
      </c>
      <c r="E25" s="38"/>
      <c r="F25" s="39">
        <v>1094.3998037380686</v>
      </c>
      <c r="G25" s="38"/>
      <c r="H25" s="39">
        <v>1221</v>
      </c>
      <c r="I25" s="38"/>
      <c r="J25" s="39">
        <v>2300.4889013469829</v>
      </c>
      <c r="K25" s="39"/>
      <c r="L25" s="39">
        <v>2848.0321311187035</v>
      </c>
      <c r="M25" s="39"/>
      <c r="N25" s="39">
        <v>5144</v>
      </c>
      <c r="O25" s="39"/>
      <c r="P25" s="39">
        <v>5860.287945</v>
      </c>
      <c r="Q25" s="39"/>
      <c r="R25" s="39">
        <v>3626.7221320502836</v>
      </c>
      <c r="S25" s="39"/>
      <c r="T25" s="127"/>
      <c r="U25" s="108">
        <v>1.1305856691543612</v>
      </c>
      <c r="V25" s="108"/>
      <c r="W25" s="108">
        <v>1.0997868099121562</v>
      </c>
      <c r="X25" s="108"/>
      <c r="Y25" s="108">
        <v>1.9727578509014452</v>
      </c>
      <c r="Z25" s="108"/>
      <c r="AA25" s="108">
        <v>1.6793662146177759</v>
      </c>
      <c r="AB25" s="108"/>
      <c r="AC25" s="108">
        <v>3.2397499436810091</v>
      </c>
      <c r="AD25" s="38"/>
      <c r="AE25" s="40">
        <f t="shared" si="6"/>
        <v>3.2358570592432754</v>
      </c>
      <c r="AF25" s="40"/>
      <c r="AG25" s="108">
        <f t="shared" si="7"/>
        <v>4.0055130311548552</v>
      </c>
      <c r="AH25" s="108"/>
      <c r="AI25" s="108">
        <f t="shared" si="8"/>
        <v>5.3290380877270263</v>
      </c>
      <c r="AK25" s="108">
        <f t="shared" si="9"/>
        <v>5.8838588864469719</v>
      </c>
    </row>
    <row r="26" spans="1:46" s="24" customFormat="1" ht="12">
      <c r="A26" s="145" t="s">
        <v>102</v>
      </c>
      <c r="B26" s="39">
        <v>51.70369523003702</v>
      </c>
      <c r="C26" s="38" t="s">
        <v>72</v>
      </c>
      <c r="D26" s="39">
        <v>20.466510411714772</v>
      </c>
      <c r="E26" s="38" t="s">
        <v>72</v>
      </c>
      <c r="F26" s="39">
        <v>7.1753763355721016</v>
      </c>
      <c r="G26" s="38" t="s">
        <v>72</v>
      </c>
      <c r="H26" s="39">
        <v>63</v>
      </c>
      <c r="I26" s="38" t="s">
        <v>72</v>
      </c>
      <c r="J26" s="39">
        <v>11.350836165373348</v>
      </c>
      <c r="K26" s="39" t="s">
        <v>72</v>
      </c>
      <c r="L26" s="39">
        <v>68.157748234657831</v>
      </c>
      <c r="M26" s="39" t="s">
        <v>72</v>
      </c>
      <c r="N26" s="39">
        <v>50</v>
      </c>
      <c r="O26" s="39" t="s">
        <v>72</v>
      </c>
      <c r="P26" s="39">
        <v>240.19578279999999</v>
      </c>
      <c r="Q26" s="39" t="s">
        <v>72</v>
      </c>
      <c r="R26" s="39">
        <v>69.647195628855698</v>
      </c>
      <c r="S26" s="39" t="s">
        <v>72</v>
      </c>
      <c r="T26" s="127"/>
      <c r="U26" s="108">
        <v>8.4969857880966504E-2</v>
      </c>
      <c r="V26" s="108"/>
      <c r="W26" s="108">
        <v>3.3810614298442773E-2</v>
      </c>
      <c r="X26" s="108"/>
      <c r="Y26" s="108">
        <v>1.2934285944517768E-2</v>
      </c>
      <c r="Z26" s="108"/>
      <c r="AA26" s="108">
        <v>8.6650345225978601E-2</v>
      </c>
      <c r="AB26" s="108"/>
      <c r="AC26" s="108">
        <v>1.6895697229105656E-2</v>
      </c>
      <c r="AD26" s="38"/>
      <c r="AE26" s="40">
        <f t="shared" si="6"/>
        <v>7.7438989664983929E-2</v>
      </c>
      <c r="AF26" s="40"/>
      <c r="AG26" s="108">
        <f t="shared" si="7"/>
        <v>3.8933835839374563E-2</v>
      </c>
      <c r="AH26" s="108"/>
      <c r="AI26" s="108">
        <f t="shared" si="8"/>
        <v>0.21842143032318317</v>
      </c>
      <c r="AK26" s="108">
        <f t="shared" si="9"/>
        <v>0.11299301573051189</v>
      </c>
    </row>
    <row r="27" spans="1:46" s="24" customFormat="1" ht="12">
      <c r="A27" s="145" t="s">
        <v>103</v>
      </c>
      <c r="B27" s="39">
        <v>10245.559026837434</v>
      </c>
      <c r="C27" s="38"/>
      <c r="D27" s="39">
        <v>11417.361218066813</v>
      </c>
      <c r="E27" s="38"/>
      <c r="F27" s="39">
        <v>9044.2931636534267</v>
      </c>
      <c r="G27" s="38"/>
      <c r="H27" s="39">
        <v>12092</v>
      </c>
      <c r="I27" s="38"/>
      <c r="J27" s="39">
        <v>14572.589569668769</v>
      </c>
      <c r="K27" s="39"/>
      <c r="L27" s="39">
        <v>4077.8383091519395</v>
      </c>
      <c r="M27" s="39"/>
      <c r="N27" s="39">
        <v>10310</v>
      </c>
      <c r="O27" s="39"/>
      <c r="P27" s="39">
        <v>10043.430909999999</v>
      </c>
      <c r="Q27" s="39"/>
      <c r="R27" s="39">
        <v>5867.3416107631765</v>
      </c>
      <c r="S27" s="39"/>
      <c r="T27" s="127"/>
      <c r="U27" s="108">
        <v>16.837552723227418</v>
      </c>
      <c r="V27" s="108"/>
      <c r="W27" s="108">
        <v>18.861446757875157</v>
      </c>
      <c r="X27" s="108"/>
      <c r="Y27" s="108">
        <v>16.303183062998684</v>
      </c>
      <c r="Z27" s="108"/>
      <c r="AA27" s="108">
        <v>16.631364674167195</v>
      </c>
      <c r="AB27" s="108"/>
      <c r="AC27" s="108">
        <v>20.518416309979724</v>
      </c>
      <c r="AD27" s="38"/>
      <c r="AE27" s="40">
        <f t="shared" si="6"/>
        <v>4.6331295686396858</v>
      </c>
      <c r="AF27" s="40"/>
      <c r="AG27" s="108">
        <f t="shared" si="7"/>
        <v>8.0281569500790351</v>
      </c>
      <c r="AH27" s="108"/>
      <c r="AI27" s="108">
        <f t="shared" si="8"/>
        <v>9.1329686106140464</v>
      </c>
      <c r="AK27" s="108">
        <f>R27/SUM($R$22:$R$29)*100</f>
        <v>9.5189564624275338</v>
      </c>
    </row>
    <row r="28" spans="1:46" s="24" customFormat="1" ht="12">
      <c r="A28" s="145" t="s">
        <v>104</v>
      </c>
      <c r="B28" s="39">
        <v>532.92921902117928</v>
      </c>
      <c r="C28" s="38"/>
      <c r="D28" s="39">
        <v>482.26746265800318</v>
      </c>
      <c r="E28" s="38"/>
      <c r="F28" s="39">
        <v>573.00503635948826</v>
      </c>
      <c r="G28" s="38"/>
      <c r="H28" s="39">
        <v>841</v>
      </c>
      <c r="I28" s="38"/>
      <c r="J28" s="39">
        <v>1411.4028313385354</v>
      </c>
      <c r="K28" s="39"/>
      <c r="L28" s="39">
        <v>19620.853723205728</v>
      </c>
      <c r="M28" s="39"/>
      <c r="N28" s="39">
        <v>28114</v>
      </c>
      <c r="O28" s="39"/>
      <c r="P28" s="39">
        <v>23658.238430000001</v>
      </c>
      <c r="Q28" s="39"/>
      <c r="R28" s="39">
        <v>13654.459574630504</v>
      </c>
      <c r="S28" s="39"/>
      <c r="T28" s="127"/>
      <c r="U28" s="108">
        <v>0.875815931518511</v>
      </c>
      <c r="V28" s="108"/>
      <c r="W28" s="108">
        <v>0.79670441323916108</v>
      </c>
      <c r="X28" s="108"/>
      <c r="Y28" s="108">
        <v>1.0328950902798191</v>
      </c>
      <c r="Z28" s="108"/>
      <c r="AA28" s="108">
        <v>1.1567133386515556</v>
      </c>
      <c r="AB28" s="108"/>
      <c r="AC28" s="108">
        <v>1.9866523991890066</v>
      </c>
      <c r="AD28" s="38"/>
      <c r="AE28" s="40">
        <f t="shared" si="6"/>
        <v>22.292683195142203</v>
      </c>
      <c r="AF28" s="40"/>
      <c r="AG28" s="108">
        <f t="shared" si="7"/>
        <v>21.891717215763531</v>
      </c>
      <c r="AH28" s="108"/>
      <c r="AI28" s="108">
        <f t="shared" si="8"/>
        <v>21.513559549503881</v>
      </c>
      <c r="AK28" s="108">
        <f t="shared" si="9"/>
        <v>22.152486565713751</v>
      </c>
    </row>
    <row r="29" spans="1:46" s="24" customFormat="1" ht="12">
      <c r="A29" s="128" t="s">
        <v>149</v>
      </c>
      <c r="B29" s="39">
        <v>540.27344251229488</v>
      </c>
      <c r="C29" s="38"/>
      <c r="D29" s="39">
        <v>1395.9034419842287</v>
      </c>
      <c r="E29" s="38"/>
      <c r="F29" s="39">
        <v>722.84125830351093</v>
      </c>
      <c r="G29" s="38"/>
      <c r="H29" s="39">
        <v>108</v>
      </c>
      <c r="I29" s="38" t="s">
        <v>72</v>
      </c>
      <c r="J29" s="39">
        <v>56.161053139131873</v>
      </c>
      <c r="K29" s="39" t="s">
        <v>72</v>
      </c>
      <c r="L29" s="39">
        <v>104.82237714271037</v>
      </c>
      <c r="M29" s="39" t="s">
        <v>72</v>
      </c>
      <c r="N29" s="39">
        <v>0</v>
      </c>
      <c r="O29" s="39"/>
      <c r="P29" s="39">
        <v>0</v>
      </c>
      <c r="Q29" s="39"/>
      <c r="R29" s="39">
        <v>23.923283163264166</v>
      </c>
      <c r="S29" s="39" t="s">
        <v>72</v>
      </c>
      <c r="T29" s="127"/>
      <c r="U29" s="108">
        <v>0.88788542913390811</v>
      </c>
      <c r="V29" s="108"/>
      <c r="W29" s="108">
        <v>2.3060283324011528</v>
      </c>
      <c r="X29" s="108"/>
      <c r="Y29" s="108">
        <v>1.302988873356034</v>
      </c>
      <c r="Z29" s="108"/>
      <c r="AA29" s="108">
        <v>0.14854344895882046</v>
      </c>
      <c r="AB29" s="108"/>
      <c r="AC29" s="108">
        <v>7.8846587069159715E-2</v>
      </c>
      <c r="AD29" s="38"/>
      <c r="AE29" s="40">
        <f t="shared" si="6"/>
        <v>0.11909634913798069</v>
      </c>
      <c r="AF29" s="40"/>
      <c r="AG29" s="108">
        <f t="shared" si="7"/>
        <v>0</v>
      </c>
      <c r="AH29" s="108"/>
      <c r="AI29" s="108">
        <f t="shared" si="8"/>
        <v>0</v>
      </c>
      <c r="AK29" s="108">
        <f t="shared" si="9"/>
        <v>3.8812243427533553E-2</v>
      </c>
    </row>
    <row r="30" spans="1:46" s="24" customFormat="1" ht="12">
      <c r="A30" s="116" t="s">
        <v>3</v>
      </c>
      <c r="B30" s="39">
        <v>91.418777999999989</v>
      </c>
      <c r="C30" s="38" t="s">
        <v>72</v>
      </c>
      <c r="D30" s="39">
        <v>162.84880915280854</v>
      </c>
      <c r="E30" s="38"/>
      <c r="F30" s="39">
        <v>314.28235293465292</v>
      </c>
      <c r="G30" s="38"/>
      <c r="H30" s="39">
        <v>359</v>
      </c>
      <c r="I30" s="38"/>
      <c r="J30" s="39">
        <v>692.34396341373429</v>
      </c>
      <c r="K30" s="39"/>
      <c r="L30" s="39">
        <v>2765.3789832612515</v>
      </c>
      <c r="M30" s="39"/>
      <c r="N30" s="39">
        <v>3242</v>
      </c>
      <c r="O30" s="39"/>
      <c r="P30" s="39">
        <v>3546</v>
      </c>
      <c r="Q30" s="39"/>
      <c r="R30" s="39">
        <v>2170.0583280985575</v>
      </c>
      <c r="S30" s="39"/>
      <c r="T30" s="127"/>
      <c r="U30" s="40" t="s">
        <v>81</v>
      </c>
      <c r="V30" s="108"/>
      <c r="W30" s="40" t="s">
        <v>81</v>
      </c>
      <c r="X30" s="108"/>
      <c r="Y30" s="40" t="s">
        <v>81</v>
      </c>
      <c r="Z30" s="108"/>
      <c r="AA30" s="40" t="s">
        <v>81</v>
      </c>
      <c r="AB30" s="108"/>
      <c r="AC30" s="40" t="s">
        <v>81</v>
      </c>
      <c r="AD30" s="38"/>
      <c r="AE30" s="40" t="s">
        <v>81</v>
      </c>
      <c r="AF30" s="40"/>
      <c r="AG30" s="40" t="s">
        <v>81</v>
      </c>
      <c r="AH30" s="40"/>
      <c r="AI30" s="40" t="s">
        <v>81</v>
      </c>
      <c r="AK30" s="40" t="s">
        <v>81</v>
      </c>
    </row>
    <row r="31" spans="1:46" s="24" customFormat="1" ht="6.6" customHeight="1">
      <c r="A31" s="27"/>
      <c r="B31" s="37"/>
      <c r="C31" s="38"/>
      <c r="D31" s="37"/>
      <c r="E31" s="38"/>
      <c r="F31" s="37"/>
      <c r="G31" s="38"/>
      <c r="H31" s="37"/>
      <c r="I31" s="38"/>
      <c r="J31" s="38"/>
      <c r="K31" s="38"/>
      <c r="L31" s="38"/>
      <c r="M31" s="38"/>
      <c r="N31" s="38"/>
      <c r="O31" s="38"/>
      <c r="P31" s="38"/>
      <c r="Q31" s="38"/>
      <c r="R31" s="38"/>
      <c r="S31" s="38"/>
      <c r="T31" s="127"/>
      <c r="U31" s="108"/>
      <c r="V31" s="108"/>
      <c r="W31" s="108"/>
      <c r="X31" s="108"/>
      <c r="Y31" s="108"/>
      <c r="Z31" s="108"/>
      <c r="AA31" s="108"/>
      <c r="AB31" s="108"/>
      <c r="AC31" s="38"/>
      <c r="AD31" s="38"/>
      <c r="AE31" s="38"/>
      <c r="AF31" s="38"/>
      <c r="AG31" s="206"/>
      <c r="AH31" s="206"/>
      <c r="AI31" s="206"/>
      <c r="AK31" s="206"/>
    </row>
    <row r="32" spans="1:46" s="28" customFormat="1" ht="12" customHeight="1">
      <c r="A32" s="56" t="s">
        <v>148</v>
      </c>
      <c r="B32" s="43">
        <v>60940.873536966712</v>
      </c>
      <c r="C32" s="34"/>
      <c r="D32" s="43">
        <v>60695.645495598554</v>
      </c>
      <c r="E32" s="34"/>
      <c r="F32" s="43">
        <v>55789.910202444305</v>
      </c>
      <c r="G32" s="34"/>
      <c r="H32" s="43">
        <v>73065</v>
      </c>
      <c r="I32" s="34"/>
      <c r="J32" s="43">
        <f>SUM(J33:J35)</f>
        <v>71721.458748764489</v>
      </c>
      <c r="K32" s="43"/>
      <c r="L32" s="43">
        <f t="shared" ref="L32:R32" si="10">SUM(L33:L35)</f>
        <v>90780.148454713853</v>
      </c>
      <c r="M32" s="43"/>
      <c r="N32" s="43">
        <f t="shared" si="10"/>
        <v>131665</v>
      </c>
      <c r="O32" s="43"/>
      <c r="P32" s="43">
        <f t="shared" si="10"/>
        <v>113514.66594000001</v>
      </c>
      <c r="Q32" s="34"/>
      <c r="R32" s="43">
        <f t="shared" si="10"/>
        <v>63808.554458659666</v>
      </c>
      <c r="S32" s="34"/>
      <c r="T32" s="126"/>
      <c r="U32" s="106">
        <v>99.999999999999986</v>
      </c>
      <c r="V32" s="106"/>
      <c r="W32" s="106">
        <v>99.999999999999744</v>
      </c>
      <c r="X32" s="106"/>
      <c r="Y32" s="106">
        <v>100.00000000000016</v>
      </c>
      <c r="Z32" s="106"/>
      <c r="AA32" s="106">
        <v>100.00000000000001</v>
      </c>
      <c r="AB32" s="106"/>
      <c r="AC32" s="106">
        <f>SUM(AC33:AC35)</f>
        <v>100</v>
      </c>
      <c r="AD32" s="106"/>
      <c r="AE32" s="106">
        <f>SUM(AE33:AE35)</f>
        <v>100</v>
      </c>
      <c r="AF32" s="106"/>
      <c r="AG32" s="106">
        <f>SUM(AG33:AG35)</f>
        <v>100</v>
      </c>
      <c r="AH32" s="106"/>
      <c r="AI32" s="106">
        <f t="shared" ref="AI32:AK32" si="11">SUM(AI33:AI35)</f>
        <v>99.999999999999986</v>
      </c>
      <c r="AK32" s="106">
        <f t="shared" si="11"/>
        <v>99.999999999999972</v>
      </c>
    </row>
    <row r="33" spans="1:37" s="24" customFormat="1" ht="12">
      <c r="A33" s="116" t="s">
        <v>19</v>
      </c>
      <c r="B33" s="39">
        <v>28187.937010480433</v>
      </c>
      <c r="C33" s="38"/>
      <c r="D33" s="39">
        <v>27910.930957727702</v>
      </c>
      <c r="E33" s="38"/>
      <c r="F33" s="39">
        <v>30011.251374107607</v>
      </c>
      <c r="G33" s="38"/>
      <c r="H33" s="39">
        <v>34525</v>
      </c>
      <c r="I33" s="38"/>
      <c r="J33" s="39">
        <v>28574.070249973778</v>
      </c>
      <c r="K33" s="38"/>
      <c r="L33" s="39">
        <v>36428.087155628069</v>
      </c>
      <c r="M33" s="38"/>
      <c r="N33" s="39">
        <v>59492</v>
      </c>
      <c r="O33" s="38"/>
      <c r="P33" s="39">
        <v>48454.014940000001</v>
      </c>
      <c r="Q33" s="38"/>
      <c r="R33" s="39">
        <v>29656.474001413444</v>
      </c>
      <c r="S33" s="38"/>
      <c r="T33" s="127"/>
      <c r="U33" s="108">
        <v>46.254566720940815</v>
      </c>
      <c r="V33" s="108"/>
      <c r="W33" s="108">
        <v>45.985063227891096</v>
      </c>
      <c r="X33" s="108"/>
      <c r="Y33" s="108">
        <v>53.793331563370714</v>
      </c>
      <c r="Z33" s="108"/>
      <c r="AA33" s="108">
        <v>47.252446451789503</v>
      </c>
      <c r="AB33" s="108"/>
      <c r="AC33" s="108">
        <f>J33/$J$32*100</f>
        <v>39.840336139936653</v>
      </c>
      <c r="AD33" s="108"/>
      <c r="AE33" s="108">
        <f>L33/$L$32*100</f>
        <v>40.127811835205804</v>
      </c>
      <c r="AF33" s="108"/>
      <c r="AG33" s="108">
        <f>N33/$N$32*100</f>
        <v>45.184369422397751</v>
      </c>
      <c r="AH33" s="108"/>
      <c r="AI33" s="108">
        <f>P33/$P$32*100</f>
        <v>42.685246473447883</v>
      </c>
      <c r="AK33" s="108">
        <f>R33/$R$32*100</f>
        <v>46.477269784613753</v>
      </c>
    </row>
    <row r="34" spans="1:37" s="24" customFormat="1" ht="12">
      <c r="A34" s="116" t="s">
        <v>120</v>
      </c>
      <c r="B34" s="39">
        <v>23185.61464675</v>
      </c>
      <c r="C34" s="38"/>
      <c r="D34" s="39">
        <v>23040.993177166678</v>
      </c>
      <c r="E34" s="38"/>
      <c r="F34" s="39">
        <v>17468.782698880088</v>
      </c>
      <c r="G34" s="38"/>
      <c r="H34" s="39">
        <v>26677</v>
      </c>
      <c r="I34" s="38"/>
      <c r="J34" s="39">
        <v>29408.925259466119</v>
      </c>
      <c r="K34" s="38"/>
      <c r="L34" s="39">
        <v>36558.432166488703</v>
      </c>
      <c r="M34" s="38"/>
      <c r="N34" s="39">
        <v>45656</v>
      </c>
      <c r="O34" s="38"/>
      <c r="P34" s="39">
        <v>42368.55672</v>
      </c>
      <c r="Q34" s="38"/>
      <c r="R34" s="39">
        <v>25032.1602520085</v>
      </c>
      <c r="S34" s="38"/>
      <c r="T34" s="127"/>
      <c r="U34" s="108">
        <v>38.046081884083286</v>
      </c>
      <c r="V34" s="108"/>
      <c r="W34" s="108">
        <v>37.961525887120636</v>
      </c>
      <c r="X34" s="108"/>
      <c r="Y34" s="108">
        <v>31.311723993624142</v>
      </c>
      <c r="Z34" s="108"/>
      <c r="AA34" s="108">
        <v>36.511325532060496</v>
      </c>
      <c r="AB34" s="108"/>
      <c r="AC34" s="108">
        <f t="shared" ref="AC34:AC35" si="12">J34/$J$32*100</f>
        <v>41.004360162951556</v>
      </c>
      <c r="AD34" s="108"/>
      <c r="AE34" s="108">
        <f t="shared" ref="AE34:AE35" si="13">L34/$L$32*100</f>
        <v>40.271395000776039</v>
      </c>
      <c r="AF34" s="108"/>
      <c r="AG34" s="108">
        <f t="shared" ref="AG34" si="14">N34/$N$32*100</f>
        <v>34.675881973189533</v>
      </c>
      <c r="AH34" s="108"/>
      <c r="AI34" s="108">
        <f>P34/$P$32*100</f>
        <v>37.32430199142248</v>
      </c>
      <c r="AK34" s="108">
        <f>R34/$R$32*100</f>
        <v>39.230100829546849</v>
      </c>
    </row>
    <row r="35" spans="1:37" s="24" customFormat="1" ht="12">
      <c r="A35" s="116" t="s">
        <v>121</v>
      </c>
      <c r="B35" s="39">
        <v>9567.3218797362788</v>
      </c>
      <c r="C35" s="38"/>
      <c r="D35" s="39">
        <v>9743.7213607041758</v>
      </c>
      <c r="E35" s="38"/>
      <c r="F35" s="39">
        <v>8309.8761294566139</v>
      </c>
      <c r="G35" s="38"/>
      <c r="H35" s="39">
        <v>11863</v>
      </c>
      <c r="I35" s="38"/>
      <c r="J35" s="39">
        <v>13738.463239324594</v>
      </c>
      <c r="K35" s="38"/>
      <c r="L35" s="39">
        <v>17793.629132597085</v>
      </c>
      <c r="M35" s="38"/>
      <c r="N35" s="39">
        <v>26517</v>
      </c>
      <c r="O35" s="38"/>
      <c r="P35" s="39">
        <v>22692.094280000001</v>
      </c>
      <c r="Q35" s="38"/>
      <c r="R35" s="39">
        <v>9119.9202052377186</v>
      </c>
      <c r="S35" s="38"/>
      <c r="T35" s="127"/>
      <c r="U35" s="108">
        <v>15.699351394975894</v>
      </c>
      <c r="V35" s="40"/>
      <c r="W35" s="108">
        <v>16.053410884988008</v>
      </c>
      <c r="X35" s="108"/>
      <c r="Y35" s="108">
        <v>14.894944443005304</v>
      </c>
      <c r="Z35" s="108"/>
      <c r="AA35" s="108">
        <v>16.236228016150005</v>
      </c>
      <c r="AB35" s="108"/>
      <c r="AC35" s="108">
        <f t="shared" si="12"/>
        <v>19.15530369711179</v>
      </c>
      <c r="AD35" s="108"/>
      <c r="AE35" s="108">
        <f t="shared" si="13"/>
        <v>19.600793164018153</v>
      </c>
      <c r="AF35" s="108"/>
      <c r="AG35" s="108">
        <f>N35/$N$32*100</f>
        <v>20.139748604412713</v>
      </c>
      <c r="AH35" s="108"/>
      <c r="AI35" s="108">
        <f>P35/$P$32*100</f>
        <v>19.990451535129626</v>
      </c>
      <c r="AK35" s="108">
        <f>R35/$R$32*100</f>
        <v>14.292629385839383</v>
      </c>
    </row>
    <row r="36" spans="1:37" s="24" customFormat="1" ht="6.6" customHeight="1">
      <c r="A36" s="27"/>
      <c r="B36" s="37"/>
      <c r="C36" s="38"/>
      <c r="D36" s="37"/>
      <c r="E36" s="38"/>
      <c r="F36" s="37"/>
      <c r="G36" s="38"/>
      <c r="H36" s="37"/>
      <c r="I36" s="38"/>
      <c r="J36" s="38"/>
      <c r="K36" s="38"/>
      <c r="L36" s="38"/>
      <c r="M36" s="38"/>
      <c r="N36" s="38"/>
      <c r="O36" s="38"/>
      <c r="P36" s="38"/>
      <c r="Q36" s="38"/>
      <c r="R36" s="43"/>
      <c r="S36" s="38"/>
      <c r="T36" s="127"/>
      <c r="U36" s="108"/>
      <c r="V36" s="108"/>
      <c r="W36" s="108"/>
      <c r="X36" s="108"/>
      <c r="Y36" s="108"/>
      <c r="Z36" s="108"/>
      <c r="AA36" s="108"/>
      <c r="AB36" s="108"/>
      <c r="AC36" s="38"/>
      <c r="AD36" s="38"/>
      <c r="AE36" s="38"/>
      <c r="AF36" s="38"/>
      <c r="AG36" s="206"/>
      <c r="AH36" s="206"/>
      <c r="AI36" s="206"/>
      <c r="AK36" s="206"/>
    </row>
    <row r="37" spans="1:37" s="28" customFormat="1" ht="12" customHeight="1">
      <c r="A37" s="56" t="s">
        <v>154</v>
      </c>
      <c r="B37" s="43">
        <v>60940.873536966683</v>
      </c>
      <c r="C37" s="34"/>
      <c r="D37" s="43">
        <v>60695.645495598677</v>
      </c>
      <c r="E37" s="34"/>
      <c r="F37" s="43">
        <v>55789.910202444102</v>
      </c>
      <c r="G37" s="34"/>
      <c r="H37" s="43">
        <v>73065</v>
      </c>
      <c r="I37" s="34"/>
      <c r="J37" s="43">
        <f>SUM(J38:J40)</f>
        <v>71721</v>
      </c>
      <c r="K37" s="43"/>
      <c r="L37" s="43">
        <f>SUM(L38:L40)</f>
        <v>90780.148454713737</v>
      </c>
      <c r="M37" s="43"/>
      <c r="N37" s="43">
        <f t="shared" ref="N37:R37" si="15">SUM(N38:N40)</f>
        <v>131664.63</v>
      </c>
      <c r="O37" s="43"/>
      <c r="P37" s="43">
        <f t="shared" si="15"/>
        <v>113514.66593999999</v>
      </c>
      <c r="Q37" s="34"/>
      <c r="R37" s="43">
        <f t="shared" si="15"/>
        <v>63808.554458659419</v>
      </c>
      <c r="S37" s="34"/>
      <c r="T37" s="126"/>
      <c r="U37" s="106">
        <v>99.999999999999957</v>
      </c>
      <c r="V37" s="106"/>
      <c r="W37" s="106">
        <v>99.999999999999943</v>
      </c>
      <c r="X37" s="106"/>
      <c r="Y37" s="106">
        <v>99.999999999999787</v>
      </c>
      <c r="Z37" s="106"/>
      <c r="AA37" s="106">
        <v>100</v>
      </c>
      <c r="AB37" s="106"/>
      <c r="AC37" s="106">
        <v>100</v>
      </c>
      <c r="AD37" s="34"/>
      <c r="AE37" s="106">
        <f>AE38+AE39</f>
        <v>100</v>
      </c>
      <c r="AF37" s="106"/>
      <c r="AG37" s="211">
        <f>AG38+AG39</f>
        <v>100</v>
      </c>
      <c r="AH37" s="211"/>
      <c r="AI37" s="211">
        <f t="shared" ref="AI37" si="16">AI38+AI39</f>
        <v>100.00000000000001</v>
      </c>
      <c r="AK37" s="211">
        <f>AK38+AK39</f>
        <v>100</v>
      </c>
    </row>
    <row r="38" spans="1:37" s="24" customFormat="1" ht="12">
      <c r="A38" s="116" t="s">
        <v>28</v>
      </c>
      <c r="B38" s="39">
        <v>42100.988453415055</v>
      </c>
      <c r="C38" s="38"/>
      <c r="D38" s="39">
        <v>40662.512107147457</v>
      </c>
      <c r="E38" s="38"/>
      <c r="F38" s="39">
        <v>38564.960664075261</v>
      </c>
      <c r="G38" s="38"/>
      <c r="H38" s="39">
        <v>40493</v>
      </c>
      <c r="I38" s="38"/>
      <c r="J38" s="39">
        <v>44509</v>
      </c>
      <c r="K38" s="38"/>
      <c r="L38" s="39">
        <v>40625.415810751183</v>
      </c>
      <c r="M38" s="38"/>
      <c r="N38" s="39">
        <v>46077.87</v>
      </c>
      <c r="O38" s="38"/>
      <c r="P38" s="39">
        <v>46456.843410000001</v>
      </c>
      <c r="Q38" s="38"/>
      <c r="R38" s="39">
        <v>25854.910954540715</v>
      </c>
      <c r="S38" s="38"/>
      <c r="T38" s="127"/>
      <c r="U38" s="108">
        <v>69.084976978343789</v>
      </c>
      <c r="V38" s="108"/>
      <c r="W38" s="108">
        <v>67.021169795660072</v>
      </c>
      <c r="X38" s="108"/>
      <c r="Y38" s="108">
        <v>69.154576470342889</v>
      </c>
      <c r="Z38" s="108"/>
      <c r="AA38" s="108">
        <v>55.44631731730361</v>
      </c>
      <c r="AB38" s="108"/>
      <c r="AC38" s="108">
        <f>J38/SUM($J$38:$J$39)*100</f>
        <v>62.214674102961943</v>
      </c>
      <c r="AD38" s="108"/>
      <c r="AE38" s="108">
        <f>L38/SUM($L$38:$L$39)*100</f>
        <v>47.583054424777515</v>
      </c>
      <c r="AF38" s="108"/>
      <c r="AG38" s="108">
        <f>N38/SUM($N$38:$N$39)*100</f>
        <v>38.586969947919421</v>
      </c>
      <c r="AH38" s="108"/>
      <c r="AI38" s="108">
        <f>P38/SUM($P$38:$P$39)*100</f>
        <v>45.562352400054962</v>
      </c>
      <c r="AK38" s="108">
        <f>R38/SUM($R$38:$R$39)*100</f>
        <v>47.417469063926568</v>
      </c>
    </row>
    <row r="39" spans="1:37" s="24" customFormat="1" ht="12">
      <c r="A39" s="116" t="s">
        <v>29</v>
      </c>
      <c r="B39" s="39">
        <v>18839.885083551631</v>
      </c>
      <c r="C39" s="38"/>
      <c r="D39" s="39">
        <v>20008.634384510042</v>
      </c>
      <c r="E39" s="38"/>
      <c r="F39" s="39">
        <v>17201.356812561819</v>
      </c>
      <c r="G39" s="38"/>
      <c r="H39" s="39">
        <v>32538</v>
      </c>
      <c r="I39" s="38"/>
      <c r="J39" s="39">
        <v>27032</v>
      </c>
      <c r="K39" s="38"/>
      <c r="L39" s="39">
        <v>44752.490887051426</v>
      </c>
      <c r="M39" s="38"/>
      <c r="N39" s="39">
        <v>73335.16</v>
      </c>
      <c r="O39" s="38"/>
      <c r="P39" s="39">
        <v>55506.380530000002</v>
      </c>
      <c r="Q39" s="38"/>
      <c r="R39" s="39">
        <v>28671.219319692256</v>
      </c>
      <c r="S39" s="38"/>
      <c r="T39" s="127"/>
      <c r="U39" s="108">
        <v>30.915023021656168</v>
      </c>
      <c r="V39" s="108"/>
      <c r="W39" s="108">
        <v>32.978830204339864</v>
      </c>
      <c r="X39" s="108"/>
      <c r="Y39" s="108">
        <v>30.845423529656902</v>
      </c>
      <c r="Z39" s="108"/>
      <c r="AA39" s="108">
        <v>44.55368268269639</v>
      </c>
      <c r="AB39" s="108"/>
      <c r="AC39" s="108">
        <f>J39/SUM($J$38:$J$39)*100</f>
        <v>37.785325897038064</v>
      </c>
      <c r="AD39" s="108"/>
      <c r="AE39" s="108">
        <f>L39/SUM($L$38:$L$39)*100</f>
        <v>52.416945575222485</v>
      </c>
      <c r="AF39" s="108"/>
      <c r="AG39" s="108">
        <f>N39/SUM($N$38:$N$39)*100</f>
        <v>61.413030052080586</v>
      </c>
      <c r="AH39" s="108"/>
      <c r="AI39" s="108">
        <f>P39/SUM($P$38:$P$39)*100</f>
        <v>54.437647599945052</v>
      </c>
      <c r="AK39" s="108">
        <f>R39/SUM($R$38:$R$39)*100</f>
        <v>52.582530936073432</v>
      </c>
    </row>
    <row r="40" spans="1:37" s="24" customFormat="1" ht="12">
      <c r="A40" s="116" t="s">
        <v>3</v>
      </c>
      <c r="B40" s="39">
        <v>0</v>
      </c>
      <c r="C40" s="38"/>
      <c r="D40" s="39">
        <v>24.499003941176468</v>
      </c>
      <c r="E40" s="38" t="s">
        <v>72</v>
      </c>
      <c r="F40" s="39">
        <v>23.592725807019328</v>
      </c>
      <c r="G40" s="38" t="s">
        <v>72</v>
      </c>
      <c r="H40" s="39">
        <v>34</v>
      </c>
      <c r="I40" s="38" t="s">
        <v>72</v>
      </c>
      <c r="J40" s="39">
        <v>180</v>
      </c>
      <c r="K40" s="38" t="s">
        <v>72</v>
      </c>
      <c r="L40" s="39">
        <v>5402.2417569111285</v>
      </c>
      <c r="M40" s="38"/>
      <c r="N40" s="39">
        <v>12251.6</v>
      </c>
      <c r="O40" s="38"/>
      <c r="P40" s="39">
        <v>11551.441999999999</v>
      </c>
      <c r="Q40" s="38"/>
      <c r="R40" s="39">
        <v>9282.424184426447</v>
      </c>
      <c r="S40" s="38"/>
      <c r="T40" s="127"/>
      <c r="U40" s="108">
        <v>0</v>
      </c>
      <c r="V40" s="40"/>
      <c r="W40" s="40" t="s">
        <v>81</v>
      </c>
      <c r="X40" s="108"/>
      <c r="Y40" s="40" t="s">
        <v>81</v>
      </c>
      <c r="Z40" s="108"/>
      <c r="AA40" s="40" t="s">
        <v>81</v>
      </c>
      <c r="AB40" s="108"/>
      <c r="AC40" s="40" t="s">
        <v>81</v>
      </c>
      <c r="AD40" s="38"/>
      <c r="AE40" s="40" t="s">
        <v>81</v>
      </c>
      <c r="AF40" s="40"/>
      <c r="AG40" s="40" t="s">
        <v>81</v>
      </c>
      <c r="AH40" s="40"/>
      <c r="AI40" s="40" t="s">
        <v>81</v>
      </c>
      <c r="AK40" s="40" t="s">
        <v>81</v>
      </c>
    </row>
    <row r="41" spans="1:37" s="24" customFormat="1" ht="6.6" customHeight="1">
      <c r="A41" s="53"/>
      <c r="B41" s="37"/>
      <c r="C41" s="38"/>
      <c r="D41" s="37"/>
      <c r="E41" s="38"/>
      <c r="F41" s="37"/>
      <c r="G41" s="38"/>
      <c r="H41" s="37"/>
      <c r="I41" s="38"/>
      <c r="J41" s="38"/>
      <c r="K41" s="38"/>
      <c r="L41" s="38"/>
      <c r="M41" s="38"/>
      <c r="N41" s="38"/>
      <c r="O41" s="38"/>
      <c r="P41" s="38"/>
      <c r="Q41" s="38"/>
      <c r="R41" s="38"/>
      <c r="S41" s="38"/>
      <c r="T41" s="127"/>
      <c r="U41" s="108"/>
      <c r="V41" s="108"/>
      <c r="W41" s="108"/>
      <c r="X41" s="108"/>
      <c r="Y41" s="108"/>
      <c r="Z41" s="108"/>
      <c r="AA41" s="108"/>
      <c r="AB41" s="108"/>
      <c r="AC41" s="38"/>
      <c r="AD41" s="38"/>
      <c r="AE41" s="38"/>
      <c r="AF41" s="38"/>
      <c r="AG41" s="208"/>
      <c r="AH41" s="208"/>
      <c r="AI41" s="208"/>
      <c r="AK41" s="208"/>
    </row>
    <row r="42" spans="1:37" s="28" customFormat="1" ht="24">
      <c r="A42" s="56" t="s">
        <v>122</v>
      </c>
      <c r="B42" s="43">
        <v>60940.873536966959</v>
      </c>
      <c r="C42" s="34"/>
      <c r="D42" s="43">
        <v>60695.645495598597</v>
      </c>
      <c r="E42" s="34"/>
      <c r="F42" s="43">
        <v>55789.910202444211</v>
      </c>
      <c r="G42" s="34"/>
      <c r="H42" s="43">
        <v>73065</v>
      </c>
      <c r="I42" s="34"/>
      <c r="J42" s="43">
        <f>SUM(J43:J44)</f>
        <v>71721.458748765173</v>
      </c>
      <c r="K42" s="43"/>
      <c r="L42" s="43">
        <f t="shared" ref="L42:R42" si="17">SUM(L43:L44)</f>
        <v>90780.148454713999</v>
      </c>
      <c r="M42" s="43"/>
      <c r="N42" s="43">
        <f t="shared" si="17"/>
        <v>131665</v>
      </c>
      <c r="O42" s="43"/>
      <c r="P42" s="43">
        <f t="shared" si="17"/>
        <v>113514.66593999999</v>
      </c>
      <c r="Q42" s="34"/>
      <c r="R42" s="43">
        <f t="shared" si="17"/>
        <v>63808.554458659637</v>
      </c>
      <c r="S42" s="34"/>
      <c r="T42" s="126"/>
      <c r="U42" s="106">
        <v>100.0000000000004</v>
      </c>
      <c r="V42" s="106"/>
      <c r="W42" s="106">
        <v>99.999999999999801</v>
      </c>
      <c r="X42" s="106"/>
      <c r="Y42" s="106">
        <v>99.999999999999986</v>
      </c>
      <c r="Z42" s="106"/>
      <c r="AA42" s="106">
        <v>100</v>
      </c>
      <c r="AB42" s="106"/>
      <c r="AC42" s="106">
        <v>100</v>
      </c>
      <c r="AD42" s="34"/>
      <c r="AE42" s="106">
        <f>SUM(AE43:AE44)</f>
        <v>100</v>
      </c>
      <c r="AF42" s="106"/>
      <c r="AG42" s="211">
        <f>SUM(AG43:AG44)</f>
        <v>100</v>
      </c>
      <c r="AH42" s="211"/>
      <c r="AI42" s="211">
        <f t="shared" ref="AI42:AK42" si="18">SUM(AI43:AI44)</f>
        <v>100</v>
      </c>
      <c r="AK42" s="211">
        <f t="shared" si="18"/>
        <v>100</v>
      </c>
    </row>
    <row r="43" spans="1:37" s="24" customFormat="1" ht="12">
      <c r="A43" s="116" t="s">
        <v>123</v>
      </c>
      <c r="B43" s="39">
        <v>16647.357848589654</v>
      </c>
      <c r="C43" s="38"/>
      <c r="D43" s="39">
        <v>19334.608914040178</v>
      </c>
      <c r="E43" s="38"/>
      <c r="F43" s="39">
        <v>22480.748393221278</v>
      </c>
      <c r="G43" s="38"/>
      <c r="H43" s="39">
        <v>24327</v>
      </c>
      <c r="I43" s="38"/>
      <c r="J43" s="39">
        <v>16132.027605608973</v>
      </c>
      <c r="K43" s="38"/>
      <c r="L43" s="39">
        <v>24168.11902734097</v>
      </c>
      <c r="M43" s="38"/>
      <c r="N43" s="39">
        <v>44926</v>
      </c>
      <c r="O43" s="38"/>
      <c r="P43" s="39">
        <v>35287.001579999996</v>
      </c>
      <c r="Q43" s="38"/>
      <c r="R43" s="39">
        <v>25618.335063770821</v>
      </c>
      <c r="S43" s="38"/>
      <c r="T43" s="127"/>
      <c r="U43" s="108">
        <v>27.317228786507915</v>
      </c>
      <c r="V43" s="108"/>
      <c r="W43" s="108">
        <v>31.855018191448693</v>
      </c>
      <c r="X43" s="108"/>
      <c r="Y43" s="108">
        <v>40.295365795796478</v>
      </c>
      <c r="Z43" s="108"/>
      <c r="AA43" s="108">
        <v>33.295011291315951</v>
      </c>
      <c r="AB43" s="108"/>
      <c r="AC43" s="108">
        <v>22.494596667363872</v>
      </c>
      <c r="AD43" s="38"/>
      <c r="AE43" s="108">
        <f>L43/SUM($L$43:$L$44)*100</f>
        <v>26.622691677352041</v>
      </c>
      <c r="AF43" s="108"/>
      <c r="AG43" s="108">
        <f>N43/SUM($N$43:$N$44)*100</f>
        <v>34.121444575247786</v>
      </c>
      <c r="AH43" s="108"/>
      <c r="AI43" s="108">
        <f>P43/SUM($P$43:$P$44)*100</f>
        <v>31.085852464783279</v>
      </c>
      <c r="AK43" s="108">
        <f>R43/SUM($R$43:$R$44)*100</f>
        <v>40.148746952680867</v>
      </c>
    </row>
    <row r="44" spans="1:37" s="24" customFormat="1" ht="12">
      <c r="A44" s="116" t="s">
        <v>124</v>
      </c>
      <c r="B44" s="39">
        <v>44293.515688377302</v>
      </c>
      <c r="C44" s="38"/>
      <c r="D44" s="39">
        <v>41361.036581558415</v>
      </c>
      <c r="E44" s="38"/>
      <c r="F44" s="39">
        <v>33309.161809222933</v>
      </c>
      <c r="G44" s="38"/>
      <c r="H44" s="39">
        <v>48738</v>
      </c>
      <c r="I44" s="38"/>
      <c r="J44" s="39">
        <v>55589.431143156202</v>
      </c>
      <c r="K44" s="38"/>
      <c r="L44" s="39">
        <v>66612.029427373025</v>
      </c>
      <c r="M44" s="38"/>
      <c r="N44" s="39">
        <v>86739</v>
      </c>
      <c r="O44" s="38"/>
      <c r="P44" s="39">
        <v>78227.664359999995</v>
      </c>
      <c r="Q44" s="38"/>
      <c r="R44" s="39">
        <v>38190.219394888816</v>
      </c>
      <c r="S44" s="38"/>
      <c r="T44" s="127"/>
      <c r="U44" s="108">
        <v>72.682771213492487</v>
      </c>
      <c r="V44" s="108"/>
      <c r="W44" s="108">
        <v>68.144981808551108</v>
      </c>
      <c r="X44" s="108"/>
      <c r="Y44" s="108">
        <v>59.704634204203508</v>
      </c>
      <c r="Z44" s="108"/>
      <c r="AA44" s="108">
        <v>66.704988708684041</v>
      </c>
      <c r="AB44" s="108"/>
      <c r="AC44" s="108">
        <v>77.505403332636135</v>
      </c>
      <c r="AD44" s="38"/>
      <c r="AE44" s="108">
        <f>L44/SUM($L$43:$L$44)*100</f>
        <v>73.377308322647963</v>
      </c>
      <c r="AF44" s="108"/>
      <c r="AG44" s="108">
        <f>N44/SUM($N$43:$N$44)*100</f>
        <v>65.878555424752221</v>
      </c>
      <c r="AH44" s="108"/>
      <c r="AI44" s="108">
        <f>P44/SUM($P$43:$P$44)*100</f>
        <v>68.914147535216713</v>
      </c>
      <c r="AK44" s="108">
        <f>R44/SUM($R$43:$R$44)*100</f>
        <v>59.851253047319133</v>
      </c>
    </row>
    <row r="45" spans="1:37" s="24" customFormat="1" ht="6.6" customHeight="1">
      <c r="A45" s="51"/>
      <c r="B45" s="37"/>
      <c r="C45" s="38"/>
      <c r="D45" s="37"/>
      <c r="E45" s="38"/>
      <c r="F45" s="37"/>
      <c r="G45" s="38"/>
      <c r="H45" s="37"/>
      <c r="I45" s="38"/>
      <c r="J45" s="38"/>
      <c r="K45" s="38"/>
      <c r="L45" s="38"/>
      <c r="M45" s="38"/>
      <c r="N45" s="38"/>
      <c r="O45" s="38"/>
      <c r="P45" s="38"/>
      <c r="Q45" s="38"/>
      <c r="R45" s="38"/>
      <c r="S45" s="38"/>
      <c r="T45" s="127"/>
      <c r="U45" s="108"/>
      <c r="V45" s="108"/>
      <c r="W45" s="108"/>
      <c r="X45" s="108"/>
      <c r="Y45" s="108"/>
      <c r="Z45" s="108"/>
      <c r="AA45" s="108"/>
      <c r="AB45" s="108"/>
      <c r="AC45" s="38"/>
      <c r="AD45" s="38"/>
      <c r="AE45" s="38"/>
      <c r="AF45" s="38"/>
      <c r="AG45" s="208"/>
      <c r="AH45" s="208"/>
      <c r="AI45" s="208"/>
      <c r="AK45" s="208"/>
    </row>
    <row r="46" spans="1:37" s="28" customFormat="1" ht="12">
      <c r="A46" s="56" t="s">
        <v>155</v>
      </c>
      <c r="B46" s="43">
        <v>60940.87353696677</v>
      </c>
      <c r="C46" s="34"/>
      <c r="D46" s="43">
        <v>60695.645495598583</v>
      </c>
      <c r="E46" s="34"/>
      <c r="F46" s="43">
        <v>55789.910202444204</v>
      </c>
      <c r="G46" s="34"/>
      <c r="H46" s="43">
        <v>73065</v>
      </c>
      <c r="I46" s="34"/>
      <c r="J46" s="43">
        <f>SUM(J47:J50)</f>
        <v>71721.458748765217</v>
      </c>
      <c r="K46" s="43"/>
      <c r="L46" s="43">
        <f t="shared" ref="L46:R46" si="19">SUM(L47:L50)</f>
        <v>90780.148454713853</v>
      </c>
      <c r="M46" s="43"/>
      <c r="N46" s="43">
        <f t="shared" si="19"/>
        <v>131665</v>
      </c>
      <c r="O46" s="43"/>
      <c r="P46" s="43">
        <f t="shared" si="19"/>
        <v>113514.665934</v>
      </c>
      <c r="Q46" s="34"/>
      <c r="R46" s="43">
        <f t="shared" si="19"/>
        <v>63808.554458659557</v>
      </c>
      <c r="S46" s="34"/>
      <c r="T46" s="126"/>
      <c r="U46" s="106">
        <v>100.00000000000011</v>
      </c>
      <c r="V46" s="106"/>
      <c r="W46" s="106">
        <v>99.999999999999773</v>
      </c>
      <c r="X46" s="106"/>
      <c r="Y46" s="106">
        <v>99.999999999999972</v>
      </c>
      <c r="Z46" s="106"/>
      <c r="AA46" s="45">
        <v>100.00000000000001</v>
      </c>
      <c r="AB46" s="106"/>
      <c r="AC46" s="45">
        <v>100</v>
      </c>
      <c r="AD46" s="34"/>
      <c r="AE46" s="45">
        <f>SUM(AE47:AE49)</f>
        <v>100</v>
      </c>
      <c r="AF46" s="45"/>
      <c r="AG46" s="213">
        <f>SUM(AG47:AG49)</f>
        <v>100</v>
      </c>
      <c r="AH46" s="213"/>
      <c r="AI46" s="213">
        <f t="shared" ref="AI46:AK46" si="20">SUM(AI47:AI49)</f>
        <v>99.999999999999986</v>
      </c>
      <c r="AK46" s="213">
        <f t="shared" si="20"/>
        <v>100</v>
      </c>
    </row>
    <row r="47" spans="1:37" s="24" customFormat="1" ht="12">
      <c r="A47" s="11" t="s">
        <v>92</v>
      </c>
      <c r="B47" s="39">
        <v>14282.588802493849</v>
      </c>
      <c r="C47" s="38"/>
      <c r="D47" s="39">
        <v>17467.245170770166</v>
      </c>
      <c r="E47" s="38"/>
      <c r="F47" s="39">
        <v>19795.388212605907</v>
      </c>
      <c r="G47" s="38"/>
      <c r="H47" s="39">
        <v>19374</v>
      </c>
      <c r="I47" s="38"/>
      <c r="J47" s="39">
        <v>13371.954318670143</v>
      </c>
      <c r="K47" s="39"/>
      <c r="L47" s="39">
        <v>19718.713315592482</v>
      </c>
      <c r="M47" s="39"/>
      <c r="N47" s="39">
        <v>33307</v>
      </c>
      <c r="O47" s="39"/>
      <c r="P47" s="39">
        <v>24069.72783</v>
      </c>
      <c r="Q47" s="39"/>
      <c r="R47" s="39">
        <v>15997.112277391194</v>
      </c>
      <c r="S47" s="39"/>
      <c r="T47" s="127"/>
      <c r="U47" s="108">
        <v>23.436796969820321</v>
      </c>
      <c r="V47" s="108"/>
      <c r="W47" s="108">
        <v>28.778415697114195</v>
      </c>
      <c r="X47" s="109"/>
      <c r="Y47" s="108">
        <v>35.482022001423921</v>
      </c>
      <c r="Z47" s="109"/>
      <c r="AA47" s="108">
        <v>26.583060056804932</v>
      </c>
      <c r="AB47" s="109"/>
      <c r="AC47" s="108">
        <v>18.673630409585389</v>
      </c>
      <c r="AD47" s="38"/>
      <c r="AE47" s="40">
        <f>L47/SUM($L$47:$L$49)*100</f>
        <v>21.75495787412823</v>
      </c>
      <c r="AF47" s="40"/>
      <c r="AG47" s="40">
        <f>N47/SUM($N$47:$N$49)*100</f>
        <v>26.072423834424026</v>
      </c>
      <c r="AH47" s="40"/>
      <c r="AI47" s="40">
        <f>P47/SUM($P$47:$P$49)*100</f>
        <v>23.141867289765262</v>
      </c>
      <c r="AK47" s="40">
        <f>R47/SUM($R$47:$R$49)*100</f>
        <v>27.59914864769209</v>
      </c>
    </row>
    <row r="48" spans="1:37" s="24" customFormat="1" ht="24">
      <c r="A48" s="116" t="s">
        <v>93</v>
      </c>
      <c r="B48" s="39">
        <v>43754.915322445755</v>
      </c>
      <c r="C48" s="38"/>
      <c r="D48" s="39">
        <v>40813.565214649498</v>
      </c>
      <c r="E48" s="38"/>
      <c r="F48" s="39">
        <v>33154.848256499339</v>
      </c>
      <c r="G48" s="38"/>
      <c r="H48" s="39">
        <v>48234</v>
      </c>
      <c r="I48" s="38"/>
      <c r="J48" s="39">
        <v>55038.667307479132</v>
      </c>
      <c r="K48" s="39"/>
      <c r="L48" s="39">
        <v>65346.260896850945</v>
      </c>
      <c r="M48" s="39"/>
      <c r="N48" s="39">
        <v>82459</v>
      </c>
      <c r="O48" s="39"/>
      <c r="P48" s="39">
        <v>71164.701289999997</v>
      </c>
      <c r="Q48" s="39"/>
      <c r="R48" s="39">
        <v>34174.057916394682</v>
      </c>
      <c r="S48" s="39"/>
      <c r="T48" s="127"/>
      <c r="U48" s="108">
        <v>71.79896313088463</v>
      </c>
      <c r="V48" s="108"/>
      <c r="W48" s="108">
        <v>67.242987336890664</v>
      </c>
      <c r="X48" s="109"/>
      <c r="Y48" s="108">
        <v>59.428036604093315</v>
      </c>
      <c r="Z48" s="109"/>
      <c r="AA48" s="108">
        <v>66.181858097446522</v>
      </c>
      <c r="AB48" s="109"/>
      <c r="AC48" s="108">
        <v>76.850675194458802</v>
      </c>
      <c r="AD48" s="38"/>
      <c r="AE48" s="40">
        <f t="shared" ref="AE48:AE49" si="21">L48/SUM($L$47:$L$49)*100</f>
        <v>72.0942147842201</v>
      </c>
      <c r="AF48" s="40"/>
      <c r="AG48" s="40">
        <f t="shared" ref="AG48:AG49" si="22">N48/SUM($N$47:$N$49)*100</f>
        <v>64.548172965525879</v>
      </c>
      <c r="AH48" s="40"/>
      <c r="AI48" s="40">
        <f>P48/SUM($P$47:$P$49)*100</f>
        <v>68.421383266175738</v>
      </c>
      <c r="AK48" s="40">
        <f>R48/SUM($R$47:$R$49)*100</f>
        <v>58.95907261102429</v>
      </c>
    </row>
    <row r="49" spans="1:46" s="24" customFormat="1" ht="12">
      <c r="A49" s="116" t="s">
        <v>105</v>
      </c>
      <c r="B49" s="39">
        <v>2903.3694120271712</v>
      </c>
      <c r="C49" s="38"/>
      <c r="D49" s="39">
        <v>2414.8351101789176</v>
      </c>
      <c r="E49" s="38"/>
      <c r="F49" s="39">
        <v>2839.6737333389569</v>
      </c>
      <c r="G49" s="38"/>
      <c r="H49" s="39">
        <v>5273</v>
      </c>
      <c r="I49" s="38"/>
      <c r="J49" s="39">
        <v>3204.8310372909418</v>
      </c>
      <c r="K49" s="39"/>
      <c r="L49" s="39">
        <v>5575.1154153221942</v>
      </c>
      <c r="M49" s="39"/>
      <c r="N49" s="39">
        <v>11982</v>
      </c>
      <c r="O49" s="39"/>
      <c r="P49" s="39">
        <v>8775.0163090000005</v>
      </c>
      <c r="Q49" s="39"/>
      <c r="R49" s="39">
        <v>7791.1694479077905</v>
      </c>
      <c r="S49" s="39"/>
      <c r="T49" s="127"/>
      <c r="U49" s="108">
        <v>4.7642398992951556</v>
      </c>
      <c r="V49" s="108"/>
      <c r="W49" s="108">
        <v>3.9785969659949112</v>
      </c>
      <c r="X49" s="109"/>
      <c r="Y49" s="108">
        <v>5.0899413944827385</v>
      </c>
      <c r="Z49" s="109"/>
      <c r="AA49" s="108">
        <v>7.2350818457485495</v>
      </c>
      <c r="AB49" s="109"/>
      <c r="AC49" s="108">
        <v>4.4756943959558155</v>
      </c>
      <c r="AD49" s="38"/>
      <c r="AE49" s="40">
        <f t="shared" si="21"/>
        <v>6.1508273416516781</v>
      </c>
      <c r="AF49" s="40"/>
      <c r="AG49" s="40">
        <f t="shared" si="22"/>
        <v>9.3794032000500991</v>
      </c>
      <c r="AH49" s="40"/>
      <c r="AI49" s="40">
        <f t="shared" ref="AI49" si="23">P49/SUM($P$47:$P$49)*100</f>
        <v>8.4367494440589947</v>
      </c>
      <c r="AK49" s="40">
        <f>R49/SUM($R$47:$R$49)*100</f>
        <v>13.441778741283624</v>
      </c>
    </row>
    <row r="50" spans="1:46" s="24" customFormat="1" ht="12">
      <c r="A50" s="116" t="s">
        <v>3</v>
      </c>
      <c r="B50" s="39">
        <v>0</v>
      </c>
      <c r="C50" s="39"/>
      <c r="D50" s="39">
        <v>0</v>
      </c>
      <c r="E50" s="39"/>
      <c r="F50" s="39">
        <v>0</v>
      </c>
      <c r="G50" s="39"/>
      <c r="H50" s="39">
        <v>184</v>
      </c>
      <c r="I50" s="38"/>
      <c r="J50" s="39">
        <v>106.00608532498275</v>
      </c>
      <c r="K50" s="39" t="s">
        <v>72</v>
      </c>
      <c r="L50" s="39">
        <v>140.05882694824044</v>
      </c>
      <c r="M50" s="39" t="s">
        <v>72</v>
      </c>
      <c r="N50" s="39">
        <v>3917</v>
      </c>
      <c r="O50" s="39"/>
      <c r="P50" s="39">
        <v>9505.2205049999993</v>
      </c>
      <c r="Q50" s="39"/>
      <c r="R50" s="39">
        <v>5846.2148169658913</v>
      </c>
      <c r="S50" s="39"/>
      <c r="T50" s="127"/>
      <c r="U50" s="39">
        <v>0</v>
      </c>
      <c r="V50" s="39"/>
      <c r="W50" s="39">
        <v>0</v>
      </c>
      <c r="X50" s="39"/>
      <c r="Y50" s="39">
        <v>0</v>
      </c>
      <c r="Z50" s="109"/>
      <c r="AA50" s="40" t="s">
        <v>81</v>
      </c>
      <c r="AB50" s="109"/>
      <c r="AC50" s="40" t="s">
        <v>81</v>
      </c>
      <c r="AD50" s="38"/>
      <c r="AE50" s="40" t="s">
        <v>81</v>
      </c>
      <c r="AF50" s="40"/>
      <c r="AG50" s="40" t="s">
        <v>81</v>
      </c>
      <c r="AH50" s="40"/>
      <c r="AI50" s="40" t="s">
        <v>81</v>
      </c>
      <c r="AK50" s="40" t="s">
        <v>81</v>
      </c>
    </row>
    <row r="51" spans="1:46" s="24" customFormat="1" ht="6.6" customHeight="1">
      <c r="A51" s="27"/>
      <c r="B51" s="37"/>
      <c r="C51" s="38"/>
      <c r="D51" s="37"/>
      <c r="E51" s="38"/>
      <c r="F51" s="37"/>
      <c r="G51" s="38"/>
      <c r="H51" s="37"/>
      <c r="I51" s="38"/>
      <c r="J51" s="38"/>
      <c r="K51" s="38"/>
      <c r="L51" s="38"/>
      <c r="M51" s="38"/>
      <c r="N51" s="38"/>
      <c r="O51" s="38"/>
      <c r="P51" s="38"/>
      <c r="Q51" s="38"/>
      <c r="R51" s="38"/>
      <c r="S51" s="38"/>
      <c r="T51" s="127"/>
      <c r="U51" s="108"/>
      <c r="V51" s="108"/>
      <c r="W51" s="108"/>
      <c r="X51" s="108"/>
      <c r="Y51" s="108"/>
      <c r="Z51" s="108"/>
      <c r="AA51" s="108"/>
      <c r="AB51" s="108"/>
      <c r="AC51" s="38"/>
      <c r="AD51" s="38"/>
      <c r="AE51" s="38"/>
      <c r="AF51" s="38"/>
      <c r="AG51" s="208"/>
      <c r="AH51" s="208"/>
      <c r="AI51" s="208"/>
      <c r="AK51" s="208"/>
    </row>
    <row r="52" spans="1:46" s="28" customFormat="1" ht="25.5">
      <c r="A52" s="56" t="s">
        <v>178</v>
      </c>
      <c r="B52" s="43">
        <v>60940.873536966341</v>
      </c>
      <c r="C52" s="34"/>
      <c r="D52" s="43">
        <v>60695.645495598626</v>
      </c>
      <c r="E52" s="34"/>
      <c r="F52" s="43">
        <v>55789.910202444618</v>
      </c>
      <c r="G52" s="34"/>
      <c r="H52" s="43">
        <v>73065</v>
      </c>
      <c r="I52" s="34"/>
      <c r="J52" s="43">
        <f>J53+J57+J58</f>
        <v>71721</v>
      </c>
      <c r="K52" s="43"/>
      <c r="L52" s="43">
        <f>L53+L57+L58</f>
        <v>90780.043525086352</v>
      </c>
      <c r="M52" s="43"/>
      <c r="N52" s="43">
        <f>N53+N57+N58</f>
        <v>131665</v>
      </c>
      <c r="O52" s="43"/>
      <c r="P52" s="43">
        <f t="shared" ref="P52:R52" si="24">P53+P57+P58</f>
        <v>113515.4100418</v>
      </c>
      <c r="Q52" s="34"/>
      <c r="R52" s="43">
        <f t="shared" si="24"/>
        <v>63808.554458660357</v>
      </c>
      <c r="S52" s="34"/>
      <c r="T52" s="126"/>
      <c r="U52" s="106">
        <v>99.999999999999389</v>
      </c>
      <c r="V52" s="106"/>
      <c r="W52" s="106">
        <v>99.999999999999858</v>
      </c>
      <c r="X52" s="106"/>
      <c r="Y52" s="106">
        <v>99.97825202806284</v>
      </c>
      <c r="Z52" s="106"/>
      <c r="AA52" s="106">
        <v>100</v>
      </c>
      <c r="AB52" s="106"/>
      <c r="AC52" s="106">
        <v>100</v>
      </c>
      <c r="AD52" s="34"/>
      <c r="AE52" s="106">
        <f>AE53+AE57</f>
        <v>100</v>
      </c>
      <c r="AF52" s="106"/>
      <c r="AG52" s="211">
        <f>AG53+AG57</f>
        <v>100</v>
      </c>
      <c r="AH52" s="211"/>
      <c r="AI52" s="211">
        <f t="shared" ref="AI52:AK52" si="25">AI53+AI57</f>
        <v>100</v>
      </c>
      <c r="AK52" s="211">
        <f t="shared" si="25"/>
        <v>100</v>
      </c>
    </row>
    <row r="53" spans="1:46" s="46" customFormat="1" ht="12">
      <c r="A53" s="116" t="s">
        <v>60</v>
      </c>
      <c r="B53" s="39">
        <v>975.22243761509185</v>
      </c>
      <c r="C53" s="38"/>
      <c r="D53" s="39">
        <v>328.95961991717633</v>
      </c>
      <c r="E53" s="38"/>
      <c r="F53" s="39">
        <v>288.72130845188127</v>
      </c>
      <c r="G53" s="38"/>
      <c r="H53" s="39">
        <v>921</v>
      </c>
      <c r="I53" s="38"/>
      <c r="J53" s="39">
        <v>445</v>
      </c>
      <c r="K53" s="39"/>
      <c r="L53" s="39">
        <v>1203</v>
      </c>
      <c r="M53" s="39"/>
      <c r="N53" s="39">
        <f>N54+N55+N56</f>
        <v>2425</v>
      </c>
      <c r="O53" s="39"/>
      <c r="P53" s="39">
        <f t="shared" ref="P53" si="26">P54+P55+P56</f>
        <v>1200.5412418000001</v>
      </c>
      <c r="Q53" s="39"/>
      <c r="R53" s="39">
        <f>R54+R55+R56</f>
        <v>905.70912044820284</v>
      </c>
      <c r="S53" s="39"/>
      <c r="T53" s="51"/>
      <c r="U53" s="109">
        <v>1.6002764335557518</v>
      </c>
      <c r="V53" s="109"/>
      <c r="W53" s="109">
        <v>0.49767831862383549</v>
      </c>
      <c r="X53" s="110"/>
      <c r="Y53" s="109">
        <v>0.5175152772323911</v>
      </c>
      <c r="Z53" s="110"/>
      <c r="AA53" s="108">
        <v>1.2607802874743326</v>
      </c>
      <c r="AB53" s="110"/>
      <c r="AC53" s="108">
        <v>0.62054635969377081</v>
      </c>
      <c r="AD53" s="38"/>
      <c r="AE53" s="108">
        <f>L53/SUM($L$53+$L$57)*100</f>
        <v>1.3264302016603966</v>
      </c>
      <c r="AF53" s="108"/>
      <c r="AG53" s="108">
        <f>N53/SUM($N$53+$N$57)*100</f>
        <v>1.8456924962134764</v>
      </c>
      <c r="AH53" s="108"/>
      <c r="AI53" s="108">
        <f>P53/SUM($P$53+$P$57)*100</f>
        <v>1.0597211500779617</v>
      </c>
      <c r="AK53" s="108">
        <f>R53/SUM($R$53+$R$57)*100</f>
        <v>1.4279772077117769</v>
      </c>
    </row>
    <row r="54" spans="1:46" s="24" customFormat="1" ht="13.5">
      <c r="A54" s="47" t="s">
        <v>179</v>
      </c>
      <c r="B54" s="39">
        <v>942.35518574009188</v>
      </c>
      <c r="C54" s="38"/>
      <c r="D54" s="39">
        <v>297.6649399340854</v>
      </c>
      <c r="E54" s="38"/>
      <c r="F54" s="39">
        <v>283.29417185884995</v>
      </c>
      <c r="G54" s="38"/>
      <c r="H54" s="39">
        <v>402</v>
      </c>
      <c r="I54" s="38"/>
      <c r="J54" s="39">
        <v>165</v>
      </c>
      <c r="K54" s="39" t="s">
        <v>72</v>
      </c>
      <c r="L54" s="39">
        <v>272.9032863421487</v>
      </c>
      <c r="M54" s="39" t="s">
        <v>72</v>
      </c>
      <c r="N54" s="39">
        <v>1217</v>
      </c>
      <c r="O54" s="39"/>
      <c r="P54" s="39">
        <v>688.60628850000001</v>
      </c>
      <c r="Q54" s="39"/>
      <c r="R54" s="39">
        <v>509.65421519218029</v>
      </c>
      <c r="S54" s="39" t="s">
        <v>72</v>
      </c>
      <c r="T54" s="127"/>
      <c r="U54" s="109">
        <v>1.5463434162433847</v>
      </c>
      <c r="V54" s="108"/>
      <c r="W54" s="109">
        <v>0.49064069323905868</v>
      </c>
      <c r="X54" s="108"/>
      <c r="Y54" s="109">
        <v>0.50778746700050881</v>
      </c>
      <c r="Z54" s="108"/>
      <c r="AA54" s="108">
        <v>0.55030800821355241</v>
      </c>
      <c r="AB54" s="108"/>
      <c r="AC54" s="108">
        <v>0.23009022325724088</v>
      </c>
      <c r="AD54" s="38"/>
      <c r="AE54" s="108">
        <f t="shared" ref="AE54:AE57" si="27">L54/SUM($L$53+$L$57)*100</f>
        <v>0.30090370834297697</v>
      </c>
      <c r="AF54" s="108"/>
      <c r="AG54" s="108">
        <f>N54/SUM($N$53+$N$57)*100</f>
        <v>0.92627124449146414</v>
      </c>
      <c r="AH54" s="108"/>
      <c r="AI54" s="108">
        <f>P54/SUM($P$53+$P$57)*100</f>
        <v>0.60783471870240313</v>
      </c>
      <c r="AK54" s="108">
        <f>R54/SUM($R$53+$R$57)*100</f>
        <v>0.80354121061353245</v>
      </c>
    </row>
    <row r="55" spans="1:46" s="24" customFormat="1" ht="13.5">
      <c r="A55" s="47" t="s">
        <v>180</v>
      </c>
      <c r="B55" s="39">
        <v>32.867251875000001</v>
      </c>
      <c r="C55" s="38" t="s">
        <v>72</v>
      </c>
      <c r="D55" s="39">
        <v>4.2696302330909379</v>
      </c>
      <c r="E55" s="38" t="s">
        <v>72</v>
      </c>
      <c r="F55" s="39">
        <v>5.4271365930313111</v>
      </c>
      <c r="G55" s="38" t="s">
        <v>72</v>
      </c>
      <c r="H55" s="39">
        <v>519</v>
      </c>
      <c r="I55" s="38"/>
      <c r="J55" s="39">
        <v>281</v>
      </c>
      <c r="K55" s="38"/>
      <c r="L55" s="39">
        <v>930.20164328515659</v>
      </c>
      <c r="M55" s="39"/>
      <c r="N55" s="39">
        <v>615</v>
      </c>
      <c r="O55" s="39"/>
      <c r="P55" s="39">
        <v>424.93495330000002</v>
      </c>
      <c r="Q55" s="39" t="s">
        <v>72</v>
      </c>
      <c r="R55" s="39">
        <v>324.51931590180931</v>
      </c>
      <c r="S55" s="39" t="s">
        <v>72</v>
      </c>
      <c r="T55" s="127"/>
      <c r="U55" s="109">
        <v>5.3933017312367111E-2</v>
      </c>
      <c r="V55" s="108"/>
      <c r="W55" s="109">
        <v>7.037625384776802E-3</v>
      </c>
      <c r="X55" s="108"/>
      <c r="Y55" s="109">
        <v>9.7278102318822911E-3</v>
      </c>
      <c r="Z55" s="108"/>
      <c r="AA55" s="108">
        <v>0.71047227926078027</v>
      </c>
      <c r="AB55" s="108"/>
      <c r="AC55" s="108">
        <v>0.39045613643652999</v>
      </c>
      <c r="AD55" s="38"/>
      <c r="AE55" s="108">
        <f t="shared" si="27"/>
        <v>1.0256421889339673</v>
      </c>
      <c r="AF55" s="108"/>
      <c r="AG55" s="108">
        <f>N55/SUM($N$53+$N$57)*100</f>
        <v>0.46808283924589195</v>
      </c>
      <c r="AH55" s="108"/>
      <c r="AI55" s="108">
        <f>P55/SUM($P$53+$P$57)*100</f>
        <v>0.37509128528082608</v>
      </c>
      <c r="AK55" s="108">
        <f>R55/SUM($R$53+$R$57)*100</f>
        <v>0.51165012707466007</v>
      </c>
      <c r="AN55" s="244"/>
      <c r="AO55" s="244"/>
      <c r="AP55" s="244"/>
      <c r="AQ55" s="244"/>
      <c r="AR55" s="244"/>
      <c r="AS55" s="244"/>
      <c r="AT55" s="238"/>
    </row>
    <row r="56" spans="1:46" s="52" customFormat="1">
      <c r="A56" s="161" t="s">
        <v>3</v>
      </c>
      <c r="B56" s="39">
        <v>0</v>
      </c>
      <c r="C56" s="38"/>
      <c r="D56" s="39">
        <v>27.025049749999997</v>
      </c>
      <c r="E56" s="38" t="s">
        <v>72</v>
      </c>
      <c r="F56" s="39">
        <v>0</v>
      </c>
      <c r="G56" s="38"/>
      <c r="H56" s="39">
        <v>0</v>
      </c>
      <c r="I56" s="38"/>
      <c r="J56" s="39">
        <v>0</v>
      </c>
      <c r="K56" s="38"/>
      <c r="L56" s="39">
        <v>0</v>
      </c>
      <c r="M56" s="39"/>
      <c r="N56" s="39">
        <v>593</v>
      </c>
      <c r="O56" s="39"/>
      <c r="P56" s="39">
        <v>87</v>
      </c>
      <c r="Q56" s="39" t="s">
        <v>72</v>
      </c>
      <c r="R56" s="39">
        <v>71.5355893542133</v>
      </c>
      <c r="S56" s="39" t="s">
        <v>72</v>
      </c>
      <c r="T56" s="127"/>
      <c r="U56" s="109">
        <v>0</v>
      </c>
      <c r="V56" s="108"/>
      <c r="W56" s="40" t="s">
        <v>81</v>
      </c>
      <c r="X56" s="108"/>
      <c r="Y56" s="40">
        <v>0</v>
      </c>
      <c r="Z56" s="111"/>
      <c r="AA56" s="108">
        <v>0</v>
      </c>
      <c r="AB56" s="111"/>
      <c r="AC56" s="108">
        <v>0</v>
      </c>
      <c r="AD56" s="38"/>
      <c r="AE56" s="108">
        <f t="shared" si="27"/>
        <v>0</v>
      </c>
      <c r="AF56" s="108"/>
      <c r="AG56" s="108">
        <f>N56/SUM($N$53+$N$57)*100</f>
        <v>0.45133841247612017</v>
      </c>
      <c r="AH56" s="108"/>
      <c r="AI56" s="108">
        <f>P56/SUM($P$53+$P$57)*100</f>
        <v>7.6795146094732578E-2</v>
      </c>
      <c r="AK56" s="108">
        <f>R56/SUM($R$53+$R$57)*100</f>
        <v>0.11278587002358424</v>
      </c>
      <c r="AN56" s="246"/>
      <c r="AO56" s="246"/>
      <c r="AP56" s="239"/>
      <c r="AQ56" s="239"/>
      <c r="AR56" s="239"/>
      <c r="AS56" s="239"/>
      <c r="AT56" s="238"/>
    </row>
    <row r="57" spans="1:46" s="52" customFormat="1">
      <c r="A57" s="116" t="s">
        <v>59</v>
      </c>
      <c r="B57" s="39">
        <v>59965.651099351249</v>
      </c>
      <c r="C57" s="38"/>
      <c r="D57" s="39">
        <v>60366.685875681447</v>
      </c>
      <c r="E57" s="38"/>
      <c r="F57" s="39">
        <v>55489.055719977739</v>
      </c>
      <c r="G57" s="38"/>
      <c r="H57" s="39">
        <v>72129</v>
      </c>
      <c r="I57" s="38"/>
      <c r="J57" s="39">
        <v>71272</v>
      </c>
      <c r="K57" s="39"/>
      <c r="L57" s="39">
        <v>89491.557353572818</v>
      </c>
      <c r="M57" s="39"/>
      <c r="N57" s="39">
        <v>128962</v>
      </c>
      <c r="O57" s="39"/>
      <c r="P57" s="39">
        <v>112087.8688</v>
      </c>
      <c r="Q57" s="39"/>
      <c r="R57" s="39">
        <v>62520.3116561391</v>
      </c>
      <c r="S57" s="39"/>
      <c r="T57" s="127"/>
      <c r="U57" s="109">
        <v>98.39972356644364</v>
      </c>
      <c r="V57" s="108"/>
      <c r="W57" s="109">
        <v>99.502321681376017</v>
      </c>
      <c r="X57" s="111"/>
      <c r="Y57" s="109">
        <v>99.460736750830449</v>
      </c>
      <c r="Z57" s="111"/>
      <c r="AA57" s="108">
        <v>98.739219712525667</v>
      </c>
      <c r="AB57" s="111"/>
      <c r="AC57" s="108">
        <v>99.379453640306224</v>
      </c>
      <c r="AD57" s="38"/>
      <c r="AE57" s="108">
        <f t="shared" si="27"/>
        <v>98.673569798339599</v>
      </c>
      <c r="AF57" s="108"/>
      <c r="AG57" s="108">
        <f>N57/SUM($N$53+$N$57)*100</f>
        <v>98.154307503786526</v>
      </c>
      <c r="AH57" s="108"/>
      <c r="AI57" s="108">
        <f>P57/SUM($P$53+$P$57)*100</f>
        <v>98.940278849922038</v>
      </c>
      <c r="AK57" s="108">
        <f>R57/SUM($R$53+$R$57)*100</f>
        <v>98.572022792288223</v>
      </c>
      <c r="AN57" s="245"/>
      <c r="AO57" s="240"/>
      <c r="AP57" s="241"/>
      <c r="AQ57" s="247"/>
      <c r="AR57" s="247"/>
      <c r="AS57" s="247"/>
      <c r="AT57" s="238"/>
    </row>
    <row r="58" spans="1:46" s="52" customFormat="1">
      <c r="A58" s="116" t="s">
        <v>3</v>
      </c>
      <c r="B58" s="39">
        <v>0</v>
      </c>
      <c r="C58" s="38"/>
      <c r="D58" s="39">
        <v>0</v>
      </c>
      <c r="E58" s="38"/>
      <c r="F58" s="39">
        <v>12.133174014999998</v>
      </c>
      <c r="G58" s="38" t="s">
        <v>72</v>
      </c>
      <c r="H58" s="39">
        <v>15</v>
      </c>
      <c r="I58" s="38" t="s">
        <v>72</v>
      </c>
      <c r="J58" s="39">
        <v>4</v>
      </c>
      <c r="K58" s="39" t="s">
        <v>72</v>
      </c>
      <c r="L58" s="39">
        <v>85.486171513532298</v>
      </c>
      <c r="M58" s="39" t="s">
        <v>72</v>
      </c>
      <c r="N58" s="39">
        <v>278</v>
      </c>
      <c r="O58" s="39" t="s">
        <v>72</v>
      </c>
      <c r="P58" s="39">
        <v>227</v>
      </c>
      <c r="Q58" s="39" t="s">
        <v>72</v>
      </c>
      <c r="R58" s="39">
        <v>382.53368207305107</v>
      </c>
      <c r="S58" s="39" t="s">
        <v>72</v>
      </c>
      <c r="T58" s="127"/>
      <c r="U58" s="109">
        <v>0</v>
      </c>
      <c r="V58" s="108"/>
      <c r="W58" s="109">
        <v>0</v>
      </c>
      <c r="X58" s="111"/>
      <c r="Y58" s="164" t="s">
        <v>81</v>
      </c>
      <c r="Z58" s="111"/>
      <c r="AA58" s="164" t="s">
        <v>81</v>
      </c>
      <c r="AB58" s="111"/>
      <c r="AC58" s="40" t="s">
        <v>81</v>
      </c>
      <c r="AD58" s="38"/>
      <c r="AE58" s="40" t="s">
        <v>81</v>
      </c>
      <c r="AF58" s="40"/>
      <c r="AG58" s="40" t="s">
        <v>81</v>
      </c>
      <c r="AH58" s="40"/>
      <c r="AI58" s="40" t="s">
        <v>81</v>
      </c>
      <c r="AK58" s="40" t="s">
        <v>81</v>
      </c>
      <c r="AN58" s="245"/>
      <c r="AO58" s="240"/>
      <c r="AP58" s="241"/>
      <c r="AQ58" s="247"/>
      <c r="AR58" s="247"/>
      <c r="AS58" s="242"/>
      <c r="AT58" s="238"/>
    </row>
    <row r="59" spans="1:46" s="24" customFormat="1" ht="6.6" customHeight="1">
      <c r="A59" s="27"/>
      <c r="B59" s="37"/>
      <c r="C59" s="38"/>
      <c r="D59" s="37"/>
      <c r="E59" s="38"/>
      <c r="F59" s="37"/>
      <c r="G59" s="38"/>
      <c r="H59" s="37"/>
      <c r="I59" s="38"/>
      <c r="J59" s="38"/>
      <c r="K59" s="38"/>
      <c r="L59" s="38"/>
      <c r="M59" s="38"/>
      <c r="N59" s="38"/>
      <c r="O59" s="38"/>
      <c r="P59" s="38"/>
      <c r="Q59" s="38"/>
      <c r="R59" s="38"/>
      <c r="S59" s="38"/>
      <c r="T59" s="127"/>
      <c r="U59" s="108"/>
      <c r="V59" s="108"/>
      <c r="W59" s="108"/>
      <c r="X59" s="108"/>
      <c r="Y59" s="108"/>
      <c r="Z59" s="108"/>
      <c r="AA59" s="108"/>
      <c r="AB59" s="108"/>
      <c r="AC59" s="38"/>
      <c r="AD59" s="38"/>
      <c r="AE59" s="38"/>
      <c r="AF59" s="38"/>
      <c r="AG59" s="208"/>
      <c r="AH59" s="208"/>
      <c r="AI59" s="208"/>
      <c r="AK59" s="208"/>
      <c r="AN59" s="245"/>
      <c r="AO59" s="240"/>
      <c r="AP59" s="241"/>
      <c r="AQ59" s="242"/>
      <c r="AR59" s="242"/>
      <c r="AS59" s="242"/>
      <c r="AT59" s="238"/>
    </row>
    <row r="60" spans="1:46" s="28" customFormat="1" ht="24">
      <c r="A60" s="56" t="s">
        <v>125</v>
      </c>
      <c r="B60" s="43">
        <v>60940.873536966697</v>
      </c>
      <c r="C60" s="34"/>
      <c r="D60" s="43">
        <v>60695.645495598597</v>
      </c>
      <c r="E60" s="34"/>
      <c r="F60" s="43">
        <v>55789.91020244416</v>
      </c>
      <c r="G60" s="34"/>
      <c r="H60" s="43">
        <v>73065</v>
      </c>
      <c r="I60" s="34"/>
      <c r="J60" s="43">
        <f>SUM(J61:J66)</f>
        <v>71721.458748764722</v>
      </c>
      <c r="K60" s="43"/>
      <c r="L60" s="43">
        <f t="shared" ref="L60:R60" si="28">SUM(L61:L66)</f>
        <v>90780.148454714144</v>
      </c>
      <c r="M60" s="43"/>
      <c r="N60" s="43">
        <f t="shared" si="28"/>
        <v>131664.62804687192</v>
      </c>
      <c r="O60" s="43"/>
      <c r="P60" s="43">
        <f t="shared" si="28"/>
        <v>113514.6659376</v>
      </c>
      <c r="Q60" s="34"/>
      <c r="R60" s="43">
        <f t="shared" si="28"/>
        <v>63808.554458659652</v>
      </c>
      <c r="S60" s="34"/>
      <c r="T60" s="126"/>
      <c r="U60" s="106">
        <v>99.999999999999986</v>
      </c>
      <c r="V60" s="106"/>
      <c r="W60" s="106">
        <v>99.999999999999801</v>
      </c>
      <c r="X60" s="106"/>
      <c r="Y60" s="106">
        <v>99.999999999999886</v>
      </c>
      <c r="Z60" s="106"/>
      <c r="AA60" s="106">
        <v>100.00000000000001</v>
      </c>
      <c r="AB60" s="106"/>
      <c r="AC60" s="106">
        <v>99.999999999999986</v>
      </c>
      <c r="AD60" s="34"/>
      <c r="AE60" s="106">
        <f>SUM(AE61:AE65)</f>
        <v>100</v>
      </c>
      <c r="AF60" s="106"/>
      <c r="AG60" s="211">
        <f>SUM(AG61:AG65)</f>
        <v>99.999999999999986</v>
      </c>
      <c r="AH60" s="211"/>
      <c r="AI60" s="211">
        <f t="shared" ref="AI60:AK60" si="29">SUM(AI61:AI65)</f>
        <v>100</v>
      </c>
      <c r="AK60" s="211">
        <f t="shared" si="29"/>
        <v>100</v>
      </c>
      <c r="AN60" s="245"/>
      <c r="AO60" s="240"/>
      <c r="AP60" s="241"/>
      <c r="AQ60" s="247"/>
      <c r="AR60" s="247"/>
      <c r="AS60" s="242"/>
      <c r="AT60" s="238"/>
    </row>
    <row r="61" spans="1:46" s="24" customFormat="1" ht="13.5">
      <c r="A61" s="116" t="s">
        <v>209</v>
      </c>
      <c r="B61" s="39">
        <v>23078.751128229564</v>
      </c>
      <c r="C61" s="38"/>
      <c r="D61" s="39">
        <v>22990.486366378027</v>
      </c>
      <c r="E61" s="38"/>
      <c r="F61" s="39">
        <v>22620.575505319906</v>
      </c>
      <c r="G61" s="38"/>
      <c r="H61" s="39">
        <v>28616</v>
      </c>
      <c r="I61" s="38"/>
      <c r="J61" s="39">
        <v>24392.960039467896</v>
      </c>
      <c r="K61" s="39"/>
      <c r="L61" s="39">
        <v>24295.467864370494</v>
      </c>
      <c r="M61" s="39"/>
      <c r="N61" s="39">
        <v>49188.845378024424</v>
      </c>
      <c r="O61" s="39"/>
      <c r="P61" s="39">
        <v>33874.928890000003</v>
      </c>
      <c r="Q61" s="39"/>
      <c r="R61" s="39">
        <v>20412.157467657282</v>
      </c>
      <c r="S61" s="39"/>
      <c r="T61" s="127"/>
      <c r="U61" s="108">
        <v>37.870725817919237</v>
      </c>
      <c r="V61" s="108"/>
      <c r="W61" s="108">
        <v>37.878312651020671</v>
      </c>
      <c r="X61" s="109"/>
      <c r="Y61" s="108">
        <v>40.554817187838964</v>
      </c>
      <c r="Z61" s="109"/>
      <c r="AA61" s="108">
        <v>39.47960211359905</v>
      </c>
      <c r="AB61" s="109"/>
      <c r="AC61" s="108">
        <v>34.132314667114429</v>
      </c>
      <c r="AD61" s="38"/>
      <c r="AE61" s="40">
        <f>L61/SUM($L$61:$L$65)*100</f>
        <v>26.793438824555299</v>
      </c>
      <c r="AF61" s="40"/>
      <c r="AG61" s="40">
        <f>N61/SUM($N$61:$N$65)*100</f>
        <v>37.603796557317857</v>
      </c>
      <c r="AH61" s="40"/>
      <c r="AI61" s="40">
        <f>P61/SUM($P$61:$P$65)*100</f>
        <v>30.053575538495547</v>
      </c>
      <c r="AK61" s="40">
        <f>R61/SUM($R$61:$R$65)*100</f>
        <v>32.52578923931663</v>
      </c>
      <c r="AN61" s="245"/>
      <c r="AO61" s="240"/>
      <c r="AP61" s="241"/>
      <c r="AQ61" s="247"/>
      <c r="AR61" s="247"/>
      <c r="AS61" s="242"/>
      <c r="AT61" s="238"/>
    </row>
    <row r="62" spans="1:46" s="24" customFormat="1" ht="12" customHeight="1">
      <c r="A62" s="116" t="s">
        <v>127</v>
      </c>
      <c r="B62" s="39">
        <v>25540.774663393368</v>
      </c>
      <c r="C62" s="38"/>
      <c r="D62" s="39">
        <v>25117.622543727768</v>
      </c>
      <c r="E62" s="38"/>
      <c r="F62" s="39">
        <v>22865.73008315152</v>
      </c>
      <c r="G62" s="38"/>
      <c r="H62" s="39">
        <v>32968</v>
      </c>
      <c r="I62" s="38"/>
      <c r="J62" s="39">
        <v>33791.211232463051</v>
      </c>
      <c r="K62" s="39"/>
      <c r="L62" s="39">
        <v>26373.14003076114</v>
      </c>
      <c r="M62" s="39"/>
      <c r="N62" s="39">
        <v>30288.114570230991</v>
      </c>
      <c r="O62" s="39"/>
      <c r="P62" s="39">
        <v>23702.759279999998</v>
      </c>
      <c r="Q62" s="39"/>
      <c r="R62" s="39">
        <v>17088.454334032809</v>
      </c>
      <c r="S62" s="39"/>
      <c r="T62" s="127"/>
      <c r="U62" s="108">
        <v>41.910745909968526</v>
      </c>
      <c r="V62" s="108"/>
      <c r="W62" s="108">
        <v>41.382907025099762</v>
      </c>
      <c r="X62" s="109"/>
      <c r="Y62" s="108">
        <v>40.994337353202781</v>
      </c>
      <c r="Z62" s="109"/>
      <c r="AA62" s="108">
        <v>45.483768607811484</v>
      </c>
      <c r="AB62" s="109"/>
      <c r="AC62" s="108">
        <v>47.274228304368513</v>
      </c>
      <c r="AD62" s="38"/>
      <c r="AE62" s="40">
        <f t="shared" ref="AE62:AE65" si="30">L62/SUM($L$61:$L$65)*100</f>
        <v>29.084729628191425</v>
      </c>
      <c r="AF62" s="40"/>
      <c r="AG62" s="40">
        <f t="shared" ref="AG62:AG65" si="31">N62/SUM($N$61:$N$65)*100</f>
        <v>23.154601203803345</v>
      </c>
      <c r="AH62" s="40"/>
      <c r="AI62" s="40">
        <f t="shared" ref="AI62:AI65" si="32">P62/SUM($P$61:$P$65)*100</f>
        <v>21.028905147090811</v>
      </c>
      <c r="AK62" s="40">
        <f>R62/SUM($R$61:$R$65)*100</f>
        <v>27.229628468970919</v>
      </c>
      <c r="AN62" s="245"/>
      <c r="AO62" s="240"/>
      <c r="AP62" s="241"/>
      <c r="AQ62" s="242"/>
      <c r="AR62" s="242"/>
      <c r="AS62" s="243"/>
      <c r="AT62" s="238"/>
    </row>
    <row r="63" spans="1:46" s="24" customFormat="1" ht="12">
      <c r="A63" s="116" t="s">
        <v>128</v>
      </c>
      <c r="B63" s="39">
        <v>10196.074228564335</v>
      </c>
      <c r="C63" s="38"/>
      <c r="D63" s="39">
        <v>11012.059422713737</v>
      </c>
      <c r="E63" s="38"/>
      <c r="F63" s="39">
        <v>8430.7021177345723</v>
      </c>
      <c r="G63" s="38"/>
      <c r="H63" s="39">
        <v>1727</v>
      </c>
      <c r="I63" s="38"/>
      <c r="J63" s="39">
        <v>4419.7845538371721</v>
      </c>
      <c r="K63" s="39"/>
      <c r="L63" s="39">
        <v>6915.044640817744</v>
      </c>
      <c r="M63" s="39"/>
      <c r="N63" s="39">
        <v>1588.08881829695</v>
      </c>
      <c r="O63" s="39"/>
      <c r="P63" s="39">
        <v>1570.1404150000001</v>
      </c>
      <c r="Q63" s="39"/>
      <c r="R63" s="39">
        <v>1143.8724386985696</v>
      </c>
      <c r="S63" s="39"/>
      <c r="T63" s="127"/>
      <c r="U63" s="108">
        <v>16.7310930034165</v>
      </c>
      <c r="V63" s="108"/>
      <c r="W63" s="108">
        <v>18.143079841719892</v>
      </c>
      <c r="X63" s="109"/>
      <c r="Y63" s="108">
        <v>15.114804796608425</v>
      </c>
      <c r="Z63" s="109"/>
      <c r="AA63" s="108">
        <v>2.3826276506215249</v>
      </c>
      <c r="AB63" s="109"/>
      <c r="AC63" s="108">
        <v>6.1847591861864384</v>
      </c>
      <c r="AD63" s="38"/>
      <c r="AE63" s="40">
        <f t="shared" si="30"/>
        <v>7.6260241863681371</v>
      </c>
      <c r="AF63" s="40"/>
      <c r="AG63" s="40">
        <f t="shared" si="31"/>
        <v>1.2140591709206794</v>
      </c>
      <c r="AH63" s="40"/>
      <c r="AI63" s="40">
        <f t="shared" si="32"/>
        <v>1.3930164612737361</v>
      </c>
      <c r="AK63" s="40">
        <f>R63/SUM($R$61:$R$65)*100</f>
        <v>1.8227056065349321</v>
      </c>
    </row>
    <row r="64" spans="1:46" s="24" customFormat="1" ht="12">
      <c r="A64" s="116" t="s">
        <v>152</v>
      </c>
      <c r="B64" s="39">
        <v>1350.2117407434191</v>
      </c>
      <c r="C64" s="38"/>
      <c r="D64" s="39">
        <v>1381.716850749269</v>
      </c>
      <c r="E64" s="38"/>
      <c r="F64" s="39">
        <v>1209.3424447493692</v>
      </c>
      <c r="G64" s="38"/>
      <c r="H64" s="39">
        <v>7288</v>
      </c>
      <c r="I64" s="38"/>
      <c r="J64" s="39">
        <v>8226.677399860946</v>
      </c>
      <c r="K64" s="39"/>
      <c r="L64" s="39">
        <v>28798.826293580103</v>
      </c>
      <c r="M64" s="39"/>
      <c r="N64" s="39">
        <v>48430.043337030052</v>
      </c>
      <c r="O64" s="39"/>
      <c r="P64" s="39">
        <v>52114.786079999998</v>
      </c>
      <c r="Q64" s="39"/>
      <c r="R64" s="39">
        <v>23660.063596270855</v>
      </c>
      <c r="S64" s="39"/>
      <c r="T64" s="127"/>
      <c r="U64" s="108">
        <v>2.2156094298917148</v>
      </c>
      <c r="V64" s="108"/>
      <c r="W64" s="108">
        <v>2.2764678412547124</v>
      </c>
      <c r="X64" s="109"/>
      <c r="Y64" s="108">
        <v>2.1681438543758795</v>
      </c>
      <c r="Z64" s="109"/>
      <c r="AA64" s="108">
        <v>10.054771463653546</v>
      </c>
      <c r="AB64" s="109"/>
      <c r="AC64" s="108">
        <v>11.510368566870959</v>
      </c>
      <c r="AD64" s="38"/>
      <c r="AE64" s="40">
        <f t="shared" si="30"/>
        <v>31.759816062139706</v>
      </c>
      <c r="AF64" s="40"/>
      <c r="AG64" s="40">
        <f t="shared" si="31"/>
        <v>37.023708991579269</v>
      </c>
      <c r="AH64" s="40"/>
      <c r="AI64" s="40">
        <f t="shared" si="32"/>
        <v>46.235836102084761</v>
      </c>
      <c r="AK64" s="40">
        <f>R64/SUM($R$61:$R$65)*100</f>
        <v>37.701171134922511</v>
      </c>
    </row>
    <row r="65" spans="1:37" s="24" customFormat="1" ht="12">
      <c r="A65" s="116" t="s">
        <v>129</v>
      </c>
      <c r="B65" s="39">
        <v>775.06177603601122</v>
      </c>
      <c r="C65" s="38"/>
      <c r="D65" s="39">
        <v>193.76031202979345</v>
      </c>
      <c r="E65" s="38" t="s">
        <v>72</v>
      </c>
      <c r="F65" s="39">
        <v>651.42687747379046</v>
      </c>
      <c r="G65" s="38"/>
      <c r="H65" s="39">
        <v>1884</v>
      </c>
      <c r="I65" s="38"/>
      <c r="J65" s="39">
        <v>641.58752043514619</v>
      </c>
      <c r="K65" s="39"/>
      <c r="L65" s="39">
        <v>4294.4515318860931</v>
      </c>
      <c r="M65" s="39"/>
      <c r="N65" s="39">
        <v>1313.0971787097824</v>
      </c>
      <c r="O65" s="39"/>
      <c r="P65" s="39">
        <v>1452.522496</v>
      </c>
      <c r="Q65" s="39"/>
      <c r="R65" s="39">
        <v>452.29202806975115</v>
      </c>
      <c r="S65" s="39" t="s">
        <v>72</v>
      </c>
      <c r="T65" s="127"/>
      <c r="U65" s="108">
        <v>1.2718258388039991</v>
      </c>
      <c r="V65" s="108"/>
      <c r="W65" s="108">
        <v>0.31923264090476439</v>
      </c>
      <c r="X65" s="109"/>
      <c r="Y65" s="108">
        <v>1.1678968079738397</v>
      </c>
      <c r="Z65" s="109"/>
      <c r="AA65" s="108">
        <v>2.5992301643143909</v>
      </c>
      <c r="AB65" s="109"/>
      <c r="AC65" s="108">
        <v>0.89832927545965913</v>
      </c>
      <c r="AD65" s="38"/>
      <c r="AE65" s="40">
        <f t="shared" si="30"/>
        <v>4.7359912987454278</v>
      </c>
      <c r="AF65" s="40"/>
      <c r="AG65" s="40">
        <f t="shared" si="31"/>
        <v>1.0038340763788396</v>
      </c>
      <c r="AH65" s="40"/>
      <c r="AI65" s="40">
        <f t="shared" si="32"/>
        <v>1.2886667510551368</v>
      </c>
      <c r="AK65" s="40">
        <f>R65/SUM($R$61:$R$65)*100</f>
        <v>0.72070555025500782</v>
      </c>
    </row>
    <row r="66" spans="1:37" s="24" customFormat="1" ht="12">
      <c r="A66" s="116" t="s">
        <v>3</v>
      </c>
      <c r="B66" s="39">
        <v>0</v>
      </c>
      <c r="C66" s="38"/>
      <c r="D66" s="39">
        <v>0</v>
      </c>
      <c r="E66" s="38"/>
      <c r="F66" s="39">
        <v>12.133174014999998</v>
      </c>
      <c r="G66" s="38" t="s">
        <v>72</v>
      </c>
      <c r="H66" s="39">
        <v>582</v>
      </c>
      <c r="I66" s="38"/>
      <c r="J66" s="39">
        <v>249.23800270051382</v>
      </c>
      <c r="K66" s="39" t="s">
        <v>72</v>
      </c>
      <c r="L66" s="39">
        <v>103.21809329857069</v>
      </c>
      <c r="M66" s="39" t="s">
        <v>72</v>
      </c>
      <c r="N66" s="39">
        <v>856.43876457970373</v>
      </c>
      <c r="O66" s="39" t="s">
        <v>72</v>
      </c>
      <c r="P66" s="39">
        <v>799.52877660000001</v>
      </c>
      <c r="Q66" s="39" t="s">
        <v>72</v>
      </c>
      <c r="R66" s="39">
        <v>1051.714593930388</v>
      </c>
      <c r="S66" s="39"/>
      <c r="T66" s="127"/>
      <c r="U66" s="108">
        <v>0</v>
      </c>
      <c r="V66" s="108"/>
      <c r="W66" s="108">
        <v>0</v>
      </c>
      <c r="X66" s="109"/>
      <c r="Y66" s="40" t="s">
        <v>81</v>
      </c>
      <c r="Z66" s="109"/>
      <c r="AA66" s="40" t="s">
        <v>81</v>
      </c>
      <c r="AB66" s="109"/>
      <c r="AC66" s="40" t="s">
        <v>81</v>
      </c>
      <c r="AD66" s="38"/>
      <c r="AE66" s="40" t="s">
        <v>81</v>
      </c>
      <c r="AF66" s="40"/>
      <c r="AG66" s="40" t="s">
        <v>81</v>
      </c>
      <c r="AH66" s="40"/>
      <c r="AI66" s="40" t="s">
        <v>81</v>
      </c>
      <c r="AK66" s="40" t="s">
        <v>81</v>
      </c>
    </row>
    <row r="67" spans="1:37" s="24" customFormat="1" ht="6.6" customHeight="1">
      <c r="A67" s="27"/>
      <c r="B67" s="37"/>
      <c r="C67" s="38"/>
      <c r="D67" s="37"/>
      <c r="E67" s="38"/>
      <c r="F67" s="37"/>
      <c r="G67" s="38"/>
      <c r="H67" s="37"/>
      <c r="I67" s="38"/>
      <c r="J67" s="38"/>
      <c r="K67" s="38"/>
      <c r="L67" s="38"/>
      <c r="M67" s="38"/>
      <c r="N67" s="38"/>
      <c r="O67" s="38"/>
      <c r="P67" s="38"/>
      <c r="Q67" s="38"/>
      <c r="R67" s="38"/>
      <c r="S67" s="38"/>
      <c r="T67" s="127"/>
      <c r="U67" s="108"/>
      <c r="V67" s="108"/>
      <c r="W67" s="108"/>
      <c r="X67" s="108"/>
      <c r="Y67" s="108"/>
      <c r="Z67" s="108"/>
      <c r="AA67" s="108"/>
      <c r="AB67" s="108"/>
      <c r="AC67" s="38"/>
      <c r="AD67" s="38"/>
      <c r="AE67" s="38"/>
      <c r="AF67" s="38"/>
      <c r="AG67" s="208"/>
      <c r="AH67" s="208"/>
      <c r="AI67" s="208"/>
      <c r="AK67" s="208"/>
    </row>
    <row r="68" spans="1:37" s="28" customFormat="1" ht="24">
      <c r="A68" s="56" t="s">
        <v>36</v>
      </c>
      <c r="B68" s="61">
        <v>60940.873536966938</v>
      </c>
      <c r="C68" s="34"/>
      <c r="D68" s="61">
        <v>60695.645495598517</v>
      </c>
      <c r="E68" s="34"/>
      <c r="F68" s="61">
        <v>55789.910202444175</v>
      </c>
      <c r="G68" s="34"/>
      <c r="H68" s="61">
        <v>73065</v>
      </c>
      <c r="I68" s="34"/>
      <c r="J68" s="61">
        <f>J69+J81+J82+J83+J84+J85+J86+J87+J88+J89+J90</f>
        <v>71721.458748764562</v>
      </c>
      <c r="K68" s="61"/>
      <c r="L68" s="61">
        <f>L69+L81+L82+L83+L84+L85+L86+L87+L88+L89+L90</f>
        <v>90780.148454713897</v>
      </c>
      <c r="M68" s="61"/>
      <c r="N68" s="61">
        <f t="shared" ref="N68:R68" si="33">N69+N81+N82+N83+N84+N85+N86+N87+N88+N89+N90</f>
        <v>131664.62804687157</v>
      </c>
      <c r="O68" s="61"/>
      <c r="P68" s="61">
        <f t="shared" si="33"/>
        <v>113514.66593330001</v>
      </c>
      <c r="Q68" s="34"/>
      <c r="R68" s="61">
        <f t="shared" si="33"/>
        <v>63808.554458659484</v>
      </c>
      <c r="S68" s="34"/>
      <c r="T68" s="126"/>
      <c r="U68" s="106">
        <v>100.00000000000038</v>
      </c>
      <c r="V68" s="106"/>
      <c r="W68" s="106">
        <v>99.999999999999673</v>
      </c>
      <c r="X68" s="106"/>
      <c r="Y68" s="106">
        <v>99.999999999999929</v>
      </c>
      <c r="Z68" s="106"/>
      <c r="AA68" s="106">
        <v>100</v>
      </c>
      <c r="AB68" s="106"/>
      <c r="AC68" s="106">
        <f>AC69+AC81+AC82+AC83+AC84+AC85+AC86+AC87+AC88+AC89</f>
        <v>100.00000000000001</v>
      </c>
      <c r="AD68" s="106"/>
      <c r="AE68" s="106">
        <f>AE69+AE81+AE82+AE83+AE84+AE85+AE86+AE87+AE88+AE89</f>
        <v>100</v>
      </c>
      <c r="AF68" s="106"/>
      <c r="AG68" s="211">
        <f>AG69+AG81+AG82+AG83+AG84+AG85+AG86+AG87+AG88+AG89</f>
        <v>100</v>
      </c>
      <c r="AH68" s="211"/>
      <c r="AI68" s="211">
        <f>AI69+AI81+AI82+AI83+AI84+AI85+AI86+AI87+AI88+AI89</f>
        <v>99.999999999999986</v>
      </c>
      <c r="AK68" s="211">
        <f>AK69+AK81+AK82+AK83+AK84+AK85+AK86+AK87+AK88+AK89</f>
        <v>100</v>
      </c>
    </row>
    <row r="69" spans="1:37" s="46" customFormat="1" ht="12">
      <c r="A69" s="116" t="s">
        <v>30</v>
      </c>
      <c r="B69" s="39">
        <v>34510.222744985105</v>
      </c>
      <c r="C69" s="38"/>
      <c r="D69" s="39">
        <v>26796.10063970886</v>
      </c>
      <c r="E69" s="38"/>
      <c r="F69" s="39">
        <v>29377.140045972094</v>
      </c>
      <c r="G69" s="38"/>
      <c r="H69" s="39">
        <v>38979</v>
      </c>
      <c r="I69" s="38"/>
      <c r="J69" s="39">
        <f>SUM(J70:J80)</f>
        <v>29475.336488272147</v>
      </c>
      <c r="K69" s="39"/>
      <c r="L69" s="39">
        <f>SUM(L70:L80)</f>
        <v>42071.038459125157</v>
      </c>
      <c r="M69" s="39"/>
      <c r="N69" s="39">
        <f t="shared" ref="N69:R69" si="34">SUM(N70:N80)</f>
        <v>62867.617977006557</v>
      </c>
      <c r="O69" s="39"/>
      <c r="P69" s="39">
        <f t="shared" si="34"/>
        <v>48961.156089100004</v>
      </c>
      <c r="Q69" s="38"/>
      <c r="R69" s="39">
        <f t="shared" si="34"/>
        <v>29266.479254075013</v>
      </c>
      <c r="S69" s="38"/>
      <c r="T69" s="51"/>
      <c r="U69" s="109">
        <v>56.695163382560175</v>
      </c>
      <c r="V69" s="109"/>
      <c r="W69" s="109">
        <v>44.265043537523198</v>
      </c>
      <c r="X69" s="110"/>
      <c r="Y69" s="109">
        <v>52.706264658271188</v>
      </c>
      <c r="Z69" s="110"/>
      <c r="AA69" s="108">
        <v>53.733009842573956</v>
      </c>
      <c r="AB69" s="110"/>
      <c r="AC69" s="40">
        <f>SUM(AC70:AC80)</f>
        <v>41.237031775890998</v>
      </c>
      <c r="AD69" s="40"/>
      <c r="AE69" s="40">
        <f>SUM(AE70:AE80)</f>
        <v>47.281429996393271</v>
      </c>
      <c r="AF69" s="40"/>
      <c r="AG69" s="40">
        <f>SUM(AG70:AG80)</f>
        <v>50.269564700134403</v>
      </c>
      <c r="AH69" s="40"/>
      <c r="AI69" s="40">
        <f>SUM(AI70:AI80)</f>
        <v>47.741745094669042</v>
      </c>
      <c r="AK69" s="40">
        <f>SUM(AK70:AK80)</f>
        <v>50.579692605547116</v>
      </c>
    </row>
    <row r="70" spans="1:37" s="24" customFormat="1" ht="12">
      <c r="A70" s="47" t="s">
        <v>61</v>
      </c>
      <c r="B70" s="39">
        <v>6642.8403963834098</v>
      </c>
      <c r="C70" s="38"/>
      <c r="D70" s="39">
        <v>5380.0857573415706</v>
      </c>
      <c r="E70" s="38"/>
      <c r="F70" s="39">
        <v>4340.5644254475219</v>
      </c>
      <c r="G70" s="38"/>
      <c r="H70" s="39">
        <v>8916</v>
      </c>
      <c r="I70" s="38"/>
      <c r="J70" s="39">
        <v>6039.4771822003868</v>
      </c>
      <c r="K70" s="39"/>
      <c r="L70" s="39">
        <v>10222.826592983356</v>
      </c>
      <c r="M70" s="38"/>
      <c r="N70" s="39">
        <v>19304.353151532519</v>
      </c>
      <c r="O70" s="38"/>
      <c r="P70" s="39">
        <v>14564.712890000001</v>
      </c>
      <c r="Q70" s="38"/>
      <c r="R70" s="39">
        <v>7457.0212213851537</v>
      </c>
      <c r="S70" s="38"/>
      <c r="T70" s="127"/>
      <c r="U70" s="108">
        <v>10.91319880431536</v>
      </c>
      <c r="V70" s="108"/>
      <c r="W70" s="108">
        <v>8.8874770805802061</v>
      </c>
      <c r="X70" s="108"/>
      <c r="Y70" s="108">
        <v>7.7875156334451034</v>
      </c>
      <c r="Z70" s="108"/>
      <c r="AA70" s="108">
        <v>12.290810840616469</v>
      </c>
      <c r="AB70" s="108"/>
      <c r="AC70" s="40">
        <f>J70/($J$68-$J$90)*100</f>
        <v>8.4494408595219888</v>
      </c>
      <c r="AD70" s="40"/>
      <c r="AE70" s="40">
        <f>L70/($L$68-$L$90)*100</f>
        <v>11.488897769685837</v>
      </c>
      <c r="AF70" s="40"/>
      <c r="AG70" s="40">
        <f t="shared" ref="AG70:AG89" si="35">N70/($N$68-$N$90)*100</f>
        <v>15.435950350467117</v>
      </c>
      <c r="AH70" s="40"/>
      <c r="AI70" s="40">
        <f>P70/($P$68-$P$90)*100</f>
        <v>14.201968779209892</v>
      </c>
      <c r="AK70" s="40">
        <f t="shared" ref="AK70:AK89" si="36">R70/($R$68-$R$90)*100</f>
        <v>12.887571404004314</v>
      </c>
    </row>
    <row r="71" spans="1:37" s="24" customFormat="1" ht="12">
      <c r="A71" s="47" t="s">
        <v>65</v>
      </c>
      <c r="B71" s="39">
        <v>6002.9536637553374</v>
      </c>
      <c r="C71" s="38"/>
      <c r="D71" s="39">
        <v>5403.066623994172</v>
      </c>
      <c r="E71" s="38"/>
      <c r="F71" s="39">
        <v>7916.540583237279</v>
      </c>
      <c r="G71" s="38"/>
      <c r="H71" s="39">
        <v>5993</v>
      </c>
      <c r="I71" s="38"/>
      <c r="J71" s="39">
        <v>4558.2201544678001</v>
      </c>
      <c r="K71" s="39"/>
      <c r="L71" s="39">
        <v>5515.6264302955196</v>
      </c>
      <c r="M71" s="38"/>
      <c r="N71" s="39">
        <v>10808.130169230122</v>
      </c>
      <c r="O71" s="38"/>
      <c r="P71" s="39">
        <v>6106.4913660000002</v>
      </c>
      <c r="Q71" s="38"/>
      <c r="R71" s="39">
        <v>2758.9586728761146</v>
      </c>
      <c r="S71" s="38"/>
      <c r="T71" s="127"/>
      <c r="U71" s="108">
        <v>9.8619600707736303</v>
      </c>
      <c r="V71" s="108"/>
      <c r="W71" s="108">
        <v>8.9254396586651659</v>
      </c>
      <c r="X71" s="108"/>
      <c r="Y71" s="108">
        <v>14.203264255985937</v>
      </c>
      <c r="Z71" s="108"/>
      <c r="AA71" s="108">
        <v>8.2614209699208736</v>
      </c>
      <c r="AB71" s="108"/>
      <c r="AC71" s="40">
        <f t="shared" ref="AC71:AC89" si="37">J71/($J$68-$J$90)*100</f>
        <v>6.3771102130109796</v>
      </c>
      <c r="AD71" s="38"/>
      <c r="AE71" s="40">
        <f t="shared" ref="AE71:AE89" si="38">L71/($L$68-$L$90)*100</f>
        <v>6.1987227913008605</v>
      </c>
      <c r="AF71" s="40"/>
      <c r="AG71" s="40">
        <f t="shared" si="35"/>
        <v>8.6422870201365676</v>
      </c>
      <c r="AH71" s="40"/>
      <c r="AI71" s="40">
        <f t="shared" ref="AI71:AI88" si="39">P71/($P$68-$P$90)*100</f>
        <v>5.9544050325901594</v>
      </c>
      <c r="AK71" s="40">
        <f t="shared" si="36"/>
        <v>4.7681608837882949</v>
      </c>
    </row>
    <row r="72" spans="1:37" s="24" customFormat="1" ht="12">
      <c r="A72" s="47" t="s">
        <v>167</v>
      </c>
      <c r="B72" s="39">
        <v>1709.8162188888978</v>
      </c>
      <c r="C72" s="38"/>
      <c r="D72" s="39">
        <v>2344.7496299213994</v>
      </c>
      <c r="E72" s="38"/>
      <c r="F72" s="39">
        <v>2599.9726417005086</v>
      </c>
      <c r="G72" s="38"/>
      <c r="H72" s="39">
        <v>5572</v>
      </c>
      <c r="I72" s="38"/>
      <c r="J72" s="39">
        <v>1846.7346585255625</v>
      </c>
      <c r="K72" s="39"/>
      <c r="L72" s="39">
        <v>1959.694771019289</v>
      </c>
      <c r="M72" s="38"/>
      <c r="N72" s="39">
        <v>3596.5917545098164</v>
      </c>
      <c r="O72" s="38"/>
      <c r="P72" s="39">
        <v>2801.8603779999999</v>
      </c>
      <c r="Q72" s="38"/>
      <c r="R72" s="39">
        <v>1850.0071543386455</v>
      </c>
      <c r="S72" s="38"/>
      <c r="T72" s="127"/>
      <c r="U72" s="108">
        <v>2.8089737525134937</v>
      </c>
      <c r="V72" s="108"/>
      <c r="W72" s="108">
        <v>3.8733413435257882</v>
      </c>
      <c r="X72" s="108"/>
      <c r="Y72" s="108">
        <v>4.6646762054878907</v>
      </c>
      <c r="Z72" s="108"/>
      <c r="AA72" s="108">
        <v>7.681067519505941</v>
      </c>
      <c r="AB72" s="108"/>
      <c r="AC72" s="40">
        <f t="shared" si="37"/>
        <v>2.5836466981660573</v>
      </c>
      <c r="AD72" s="38"/>
      <c r="AE72" s="40">
        <f t="shared" si="38"/>
        <v>2.2023980040395039</v>
      </c>
      <c r="AF72" s="40"/>
      <c r="AG72" s="40">
        <f t="shared" si="35"/>
        <v>2.8758700857638222</v>
      </c>
      <c r="AH72" s="40"/>
      <c r="AI72" s="40">
        <f t="shared" si="39"/>
        <v>2.7320781338149138</v>
      </c>
      <c r="AK72" s="40">
        <f t="shared" si="36"/>
        <v>3.1972685327867976</v>
      </c>
    </row>
    <row r="73" spans="1:37" s="24" customFormat="1" ht="12">
      <c r="A73" s="47" t="s">
        <v>168</v>
      </c>
      <c r="B73" s="39">
        <v>1489.0571143121119</v>
      </c>
      <c r="C73" s="38"/>
      <c r="D73" s="39">
        <v>850.2837687263617</v>
      </c>
      <c r="E73" s="38"/>
      <c r="F73" s="39">
        <v>1596.357054103918</v>
      </c>
      <c r="G73" s="38"/>
      <c r="H73" s="39">
        <v>3998</v>
      </c>
      <c r="I73" s="38"/>
      <c r="J73" s="39">
        <v>1526.7826070488879</v>
      </c>
      <c r="K73" s="39"/>
      <c r="L73" s="39">
        <v>1147.9055098088977</v>
      </c>
      <c r="M73" s="38"/>
      <c r="N73" s="39">
        <v>1405.3055656613149</v>
      </c>
      <c r="O73" s="38"/>
      <c r="P73" s="39">
        <v>580.9328021</v>
      </c>
      <c r="Q73" s="38"/>
      <c r="R73" s="39">
        <v>1376.8518889777242</v>
      </c>
      <c r="S73" s="38"/>
      <c r="T73" s="127"/>
      <c r="U73" s="108">
        <v>2.4462993764407592</v>
      </c>
      <c r="V73" s="108"/>
      <c r="W73" s="108">
        <v>1.404601682460715</v>
      </c>
      <c r="X73" s="108"/>
      <c r="Y73" s="108">
        <v>2.8640642775652156</v>
      </c>
      <c r="Z73" s="108"/>
      <c r="AA73" s="108">
        <v>5.5112900113037968</v>
      </c>
      <c r="AB73" s="108"/>
      <c r="AC73" s="40">
        <f t="shared" si="37"/>
        <v>2.1360225321534041</v>
      </c>
      <c r="AD73" s="38"/>
      <c r="AE73" s="40">
        <f t="shared" si="38"/>
        <v>1.290070699282476</v>
      </c>
      <c r="AF73" s="40"/>
      <c r="AG73" s="40">
        <f t="shared" si="35"/>
        <v>1.1236961305311117</v>
      </c>
      <c r="AH73" s="40"/>
      <c r="AI73" s="40">
        <f t="shared" si="39"/>
        <v>0.56646427434266566</v>
      </c>
      <c r="AK73" s="40">
        <f t="shared" si="36"/>
        <v>2.3795395648133364</v>
      </c>
    </row>
    <row r="74" spans="1:37" s="24" customFormat="1" ht="12">
      <c r="A74" s="47" t="s">
        <v>63</v>
      </c>
      <c r="B74" s="39">
        <v>4561.4147234085322</v>
      </c>
      <c r="C74" s="38"/>
      <c r="D74" s="39">
        <v>4232.9557626393344</v>
      </c>
      <c r="E74" s="38"/>
      <c r="F74" s="39">
        <v>3019.9241352586232</v>
      </c>
      <c r="G74" s="38"/>
      <c r="H74" s="39">
        <v>3757</v>
      </c>
      <c r="I74" s="38"/>
      <c r="J74" s="39">
        <v>3377.6843447301594</v>
      </c>
      <c r="K74" s="39"/>
      <c r="L74" s="39">
        <v>5176.2434565411731</v>
      </c>
      <c r="M74" s="38"/>
      <c r="N74" s="39">
        <v>6084.345528982074</v>
      </c>
      <c r="O74" s="38"/>
      <c r="P74" s="39">
        <v>6130.1561819999997</v>
      </c>
      <c r="Q74" s="38"/>
      <c r="R74" s="39">
        <v>3341.1845301353405</v>
      </c>
      <c r="S74" s="38"/>
      <c r="T74" s="127"/>
      <c r="U74" s="108">
        <v>7.4937259869423043</v>
      </c>
      <c r="V74" s="108"/>
      <c r="W74" s="108">
        <v>6.9925088595903864</v>
      </c>
      <c r="X74" s="108"/>
      <c r="Y74" s="108">
        <v>5.4181217256601331</v>
      </c>
      <c r="Z74" s="108"/>
      <c r="AA74" s="108">
        <v>5.1790686774558186</v>
      </c>
      <c r="AB74" s="108"/>
      <c r="AC74" s="40">
        <f t="shared" si="37"/>
        <v>4.7254991205269912</v>
      </c>
      <c r="AD74" s="38"/>
      <c r="AE74" s="40">
        <f t="shared" si="38"/>
        <v>5.8173080959844095</v>
      </c>
      <c r="AF74" s="40"/>
      <c r="AG74" s="40">
        <f t="shared" si="35"/>
        <v>4.8651024337999127</v>
      </c>
      <c r="AH74" s="40"/>
      <c r="AI74" s="40">
        <f t="shared" si="39"/>
        <v>5.9774804602031884</v>
      </c>
      <c r="AK74" s="40">
        <f t="shared" si="36"/>
        <v>5.7743907289129837</v>
      </c>
    </row>
    <row r="75" spans="1:37" s="24" customFormat="1" ht="12">
      <c r="A75" s="47" t="s">
        <v>166</v>
      </c>
      <c r="B75" s="39">
        <v>5536.8568618919307</v>
      </c>
      <c r="C75" s="38"/>
      <c r="D75" s="39">
        <v>2496.8995335406053</v>
      </c>
      <c r="E75" s="38"/>
      <c r="F75" s="39">
        <v>2701.3098234946715</v>
      </c>
      <c r="G75" s="38"/>
      <c r="H75" s="39">
        <v>2025</v>
      </c>
      <c r="I75" s="38"/>
      <c r="J75" s="39">
        <v>1452.1933190019831</v>
      </c>
      <c r="K75" s="39"/>
      <c r="L75" s="39">
        <v>1578.9803515258616</v>
      </c>
      <c r="M75" s="38"/>
      <c r="N75" s="39">
        <v>2198.7666863343084</v>
      </c>
      <c r="O75" s="38"/>
      <c r="P75" s="39">
        <v>1574.252248</v>
      </c>
      <c r="Q75" s="38"/>
      <c r="R75" s="39">
        <v>629.87899929830951</v>
      </c>
      <c r="S75" s="38"/>
      <c r="T75" s="127"/>
      <c r="U75" s="108">
        <v>9.0962323462959702</v>
      </c>
      <c r="V75" s="108"/>
      <c r="W75" s="108">
        <v>4.1246809767989108</v>
      </c>
      <c r="X75" s="108"/>
      <c r="Y75" s="108">
        <v>4.8464877880656445</v>
      </c>
      <c r="Z75" s="108"/>
      <c r="AA75" s="108">
        <v>2.791486311378236</v>
      </c>
      <c r="AB75" s="108"/>
      <c r="AC75" s="40">
        <f t="shared" si="37"/>
        <v>2.031669496436403</v>
      </c>
      <c r="AD75" s="38"/>
      <c r="AE75" s="40">
        <f t="shared" si="38"/>
        <v>1.7745330681315181</v>
      </c>
      <c r="AF75" s="40"/>
      <c r="AG75" s="40">
        <f t="shared" si="35"/>
        <v>1.7581554344815269</v>
      </c>
      <c r="AH75" s="40"/>
      <c r="AI75" s="40">
        <f t="shared" si="39"/>
        <v>1.5350444217851649</v>
      </c>
      <c r="AK75" s="40">
        <f t="shared" si="36"/>
        <v>1.0885862247595812</v>
      </c>
    </row>
    <row r="76" spans="1:37" s="24" customFormat="1" ht="12">
      <c r="A76" s="47" t="s">
        <v>64</v>
      </c>
      <c r="B76" s="39">
        <v>1526.2839293059592</v>
      </c>
      <c r="C76" s="38"/>
      <c r="D76" s="39">
        <v>1118.962963242963</v>
      </c>
      <c r="E76" s="38"/>
      <c r="F76" s="39">
        <v>1418.5696008792461</v>
      </c>
      <c r="G76" s="38"/>
      <c r="H76" s="39">
        <v>1765</v>
      </c>
      <c r="I76" s="38"/>
      <c r="J76" s="39">
        <v>1857.7335707797345</v>
      </c>
      <c r="K76" s="39"/>
      <c r="L76" s="39">
        <v>1228.5466544959374</v>
      </c>
      <c r="M76" s="38"/>
      <c r="N76" s="39">
        <v>601.8790320206997</v>
      </c>
      <c r="O76" s="38"/>
      <c r="P76" s="39">
        <v>463.8878924</v>
      </c>
      <c r="Q76" s="39" t="s">
        <v>72</v>
      </c>
      <c r="R76" s="39">
        <v>210.29264162462314</v>
      </c>
      <c r="S76" s="39" t="s">
        <v>72</v>
      </c>
      <c r="T76" s="127"/>
      <c r="U76" s="108">
        <v>2.5074574968587218</v>
      </c>
      <c r="V76" s="108"/>
      <c r="W76" s="108">
        <v>1.8484385079307524</v>
      </c>
      <c r="X76" s="108"/>
      <c r="Y76" s="108">
        <v>2.5450913432388749</v>
      </c>
      <c r="Z76" s="108"/>
      <c r="AA76" s="108">
        <v>2.4330732541148574</v>
      </c>
      <c r="AB76" s="108"/>
      <c r="AC76" s="40">
        <f t="shared" si="37"/>
        <v>2.5990345630104836</v>
      </c>
      <c r="AD76" s="38"/>
      <c r="AE76" s="40">
        <f t="shared" si="38"/>
        <v>1.380699045455906</v>
      </c>
      <c r="AF76" s="40"/>
      <c r="AG76" s="40">
        <f t="shared" si="35"/>
        <v>0.48126838451052556</v>
      </c>
      <c r="AH76" s="40"/>
      <c r="AI76" s="40">
        <f t="shared" si="39"/>
        <v>0.45233444796852962</v>
      </c>
      <c r="AK76" s="40">
        <f t="shared" si="36"/>
        <v>0.36343753815556445</v>
      </c>
    </row>
    <row r="77" spans="1:37" s="24" customFormat="1" ht="12">
      <c r="A77" s="47" t="s">
        <v>62</v>
      </c>
      <c r="B77" s="39">
        <v>2311.0380120939326</v>
      </c>
      <c r="C77" s="38"/>
      <c r="D77" s="39">
        <v>1005.5454218873947</v>
      </c>
      <c r="E77" s="38"/>
      <c r="F77" s="39">
        <v>2005.7592016304052</v>
      </c>
      <c r="G77" s="38"/>
      <c r="H77" s="39">
        <v>1568</v>
      </c>
      <c r="I77" s="38"/>
      <c r="J77" s="39">
        <v>4089.0579656308842</v>
      </c>
      <c r="K77" s="39"/>
      <c r="L77" s="39">
        <v>8541.3044321111811</v>
      </c>
      <c r="M77" s="38"/>
      <c r="N77" s="39">
        <v>10813.264126596434</v>
      </c>
      <c r="O77" s="38"/>
      <c r="P77" s="39">
        <v>9295.3974930000004</v>
      </c>
      <c r="Q77" s="38"/>
      <c r="R77" s="39">
        <v>6124.4890514429526</v>
      </c>
      <c r="S77" s="38"/>
      <c r="T77" s="127"/>
      <c r="U77" s="108">
        <v>3.7966917410874315</v>
      </c>
      <c r="V77" s="108"/>
      <c r="W77" s="108">
        <v>1.661081680401028</v>
      </c>
      <c r="X77" s="108"/>
      <c r="Y77" s="108">
        <v>3.5985829511130238</v>
      </c>
      <c r="Z77" s="108"/>
      <c r="AA77" s="108">
        <v>2.1615064376499129</v>
      </c>
      <c r="AB77" s="108"/>
      <c r="AC77" s="40">
        <f t="shared" si="37"/>
        <v>5.7207358202432372</v>
      </c>
      <c r="AD77" s="38"/>
      <c r="AE77" s="40">
        <f t="shared" si="38"/>
        <v>9.5991233488831291</v>
      </c>
      <c r="AF77" s="40"/>
      <c r="AG77" s="40">
        <f t="shared" si="35"/>
        <v>8.6463921828625967</v>
      </c>
      <c r="AH77" s="40"/>
      <c r="AI77" s="40">
        <f t="shared" si="39"/>
        <v>9.0638892769778376</v>
      </c>
      <c r="AK77" s="40">
        <f t="shared" si="36"/>
        <v>10.584627241928697</v>
      </c>
    </row>
    <row r="78" spans="1:37" s="24" customFormat="1" ht="12">
      <c r="A78" s="47" t="s">
        <v>170</v>
      </c>
      <c r="B78" s="39">
        <v>1736.2508935331562</v>
      </c>
      <c r="C78" s="38"/>
      <c r="D78" s="39">
        <v>1376.7737487076145</v>
      </c>
      <c r="E78" s="38"/>
      <c r="F78" s="39">
        <v>905.43133512293844</v>
      </c>
      <c r="G78" s="38"/>
      <c r="H78" s="39">
        <v>1568</v>
      </c>
      <c r="I78" s="38"/>
      <c r="J78" s="39">
        <v>1292.4284251297111</v>
      </c>
      <c r="K78" s="39"/>
      <c r="L78" s="39">
        <v>1661.968172215607</v>
      </c>
      <c r="M78" s="38"/>
      <c r="N78" s="39">
        <v>2298.3483358520662</v>
      </c>
      <c r="O78" s="38"/>
      <c r="P78" s="39">
        <v>689.92253740000001</v>
      </c>
      <c r="Q78" s="38"/>
      <c r="R78" s="39">
        <v>344.35587422076259</v>
      </c>
      <c r="S78" s="38"/>
      <c r="T78" s="127"/>
      <c r="U78" s="108">
        <v>2.8524019914152214</v>
      </c>
      <c r="V78" s="108"/>
      <c r="W78" s="108">
        <v>2.2743215793700542</v>
      </c>
      <c r="X78" s="108"/>
      <c r="Y78" s="108">
        <v>1.6244570950133923</v>
      </c>
      <c r="Z78" s="108"/>
      <c r="AA78" s="108">
        <v>2.1615064376499129</v>
      </c>
      <c r="AB78" s="108"/>
      <c r="AC78" s="40">
        <f t="shared" si="37"/>
        <v>1.8081527943317768</v>
      </c>
      <c r="AD78" s="38"/>
      <c r="AE78" s="40">
        <f t="shared" si="38"/>
        <v>1.8677987201859036</v>
      </c>
      <c r="AF78" s="40"/>
      <c r="AG78" s="40">
        <f t="shared" si="35"/>
        <v>1.8377818993367712</v>
      </c>
      <c r="AH78" s="40"/>
      <c r="AI78" s="40">
        <f t="shared" si="39"/>
        <v>0.67273954593059393</v>
      </c>
      <c r="AK78" s="40">
        <f t="shared" si="36"/>
        <v>0.59513186105484317</v>
      </c>
    </row>
    <row r="79" spans="1:37" s="24" customFormat="1" ht="12">
      <c r="A79" s="47" t="s">
        <v>169</v>
      </c>
      <c r="B79" s="39">
        <v>50.404499999999992</v>
      </c>
      <c r="C79" s="38" t="s">
        <v>72</v>
      </c>
      <c r="D79" s="39">
        <v>460.90512168668295</v>
      </c>
      <c r="E79" s="38"/>
      <c r="F79" s="39">
        <v>987.5114500272374</v>
      </c>
      <c r="G79" s="38"/>
      <c r="H79" s="39">
        <v>442</v>
      </c>
      <c r="I79" s="38"/>
      <c r="J79" s="39">
        <v>191.67798348849288</v>
      </c>
      <c r="K79" s="39" t="s">
        <v>72</v>
      </c>
      <c r="L79" s="39">
        <v>187.52253602780479</v>
      </c>
      <c r="M79" s="39" t="s">
        <v>72</v>
      </c>
      <c r="N79" s="39">
        <v>464.97094254236038</v>
      </c>
      <c r="O79" s="39" t="s">
        <v>72</v>
      </c>
      <c r="P79" s="39">
        <v>442.7188122</v>
      </c>
      <c r="Q79" s="39" t="s">
        <v>72</v>
      </c>
      <c r="R79" s="39">
        <v>529.889809816656</v>
      </c>
      <c r="S79" s="39" t="s">
        <v>72</v>
      </c>
      <c r="T79" s="127"/>
      <c r="U79" s="108">
        <v>8.2807097011030534E-2</v>
      </c>
      <c r="V79" s="108"/>
      <c r="W79" s="108">
        <v>0.76137888689278022</v>
      </c>
      <c r="X79" s="108"/>
      <c r="Y79" s="108">
        <v>1.7717190903116871</v>
      </c>
      <c r="Z79" s="108"/>
      <c r="AA79" s="108">
        <v>0.60930219734774338</v>
      </c>
      <c r="AB79" s="108"/>
      <c r="AC79" s="40">
        <f t="shared" si="37"/>
        <v>0.26816423619111807</v>
      </c>
      <c r="AD79" s="38"/>
      <c r="AE79" s="40">
        <f t="shared" si="38"/>
        <v>0.21074672707589634</v>
      </c>
      <c r="AF79" s="40"/>
      <c r="AG79" s="40">
        <f t="shared" si="35"/>
        <v>0.37179533171376888</v>
      </c>
      <c r="AH79" s="40"/>
      <c r="AI79" s="40">
        <f t="shared" si="39"/>
        <v>0.43169259815277322</v>
      </c>
      <c r="AK79" s="40">
        <f t="shared" si="36"/>
        <v>0.91578025025358911</v>
      </c>
    </row>
    <row r="80" spans="1:37" s="24" customFormat="1" ht="13.5">
      <c r="A80" s="47" t="s">
        <v>208</v>
      </c>
      <c r="B80" s="39">
        <v>2943.3064314118415</v>
      </c>
      <c r="C80" s="38"/>
      <c r="D80" s="39">
        <v>2125.8723080207637</v>
      </c>
      <c r="E80" s="38"/>
      <c r="F80" s="39">
        <v>1885.1997950697425</v>
      </c>
      <c r="G80" s="38"/>
      <c r="H80" s="39">
        <v>3375</v>
      </c>
      <c r="I80" s="38"/>
      <c r="J80" s="39">
        <v>3243.3462772685421</v>
      </c>
      <c r="K80" s="39"/>
      <c r="L80" s="39">
        <v>4850.4195521005295</v>
      </c>
      <c r="M80" s="38"/>
      <c r="N80" s="39">
        <v>5291.6626837448512</v>
      </c>
      <c r="O80" s="38"/>
      <c r="P80" s="39">
        <v>6310.823488</v>
      </c>
      <c r="Q80" s="38"/>
      <c r="R80" s="39">
        <v>4643.5494099587249</v>
      </c>
      <c r="S80" s="38"/>
      <c r="T80" s="127"/>
      <c r="U80" s="108">
        <v>4.8354147189062582</v>
      </c>
      <c r="V80" s="108"/>
      <c r="W80" s="108">
        <v>3.5117732813074118</v>
      </c>
      <c r="X80" s="108"/>
      <c r="Y80" s="108">
        <v>3.3822842923842735</v>
      </c>
      <c r="Z80" s="108"/>
      <c r="AA80" s="108">
        <v>4.6524771856303939</v>
      </c>
      <c r="AB80" s="108"/>
      <c r="AC80" s="40">
        <f t="shared" si="37"/>
        <v>4.5375554422985616</v>
      </c>
      <c r="AD80" s="38"/>
      <c r="AE80" s="40">
        <f t="shared" si="38"/>
        <v>5.4511317263678327</v>
      </c>
      <c r="AF80" s="40"/>
      <c r="AG80" s="40">
        <f t="shared" si="35"/>
        <v>4.231265446530676</v>
      </c>
      <c r="AH80" s="40"/>
      <c r="AI80" s="40">
        <f t="shared" si="39"/>
        <v>6.1536481236933245</v>
      </c>
      <c r="AK80" s="40">
        <f t="shared" si="36"/>
        <v>8.0251983750891132</v>
      </c>
    </row>
    <row r="81" spans="1:38" s="52" customFormat="1" ht="12">
      <c r="A81" s="116" t="s">
        <v>35</v>
      </c>
      <c r="B81" s="39">
        <v>7191.4176276657781</v>
      </c>
      <c r="C81" s="38"/>
      <c r="D81" s="39">
        <v>9327.2577356859292</v>
      </c>
      <c r="E81" s="38"/>
      <c r="F81" s="39">
        <v>6612.7497277211914</v>
      </c>
      <c r="G81" s="38"/>
      <c r="H81" s="39">
        <v>8173</v>
      </c>
      <c r="I81" s="38"/>
      <c r="J81" s="39">
        <v>14898.79114014562</v>
      </c>
      <c r="K81" s="39"/>
      <c r="L81" s="39">
        <v>14844.144607304957</v>
      </c>
      <c r="M81" s="38"/>
      <c r="N81" s="39">
        <v>13989.773428533872</v>
      </c>
      <c r="O81" s="38"/>
      <c r="P81" s="39">
        <v>13792.41135</v>
      </c>
      <c r="Q81" s="38"/>
      <c r="R81" s="39">
        <v>8617.5052868145031</v>
      </c>
      <c r="S81" s="38"/>
      <c r="T81" s="127"/>
      <c r="U81" s="108">
        <v>11.814429607296081</v>
      </c>
      <c r="V81" s="108"/>
      <c r="W81" s="108">
        <v>15.407893682262403</v>
      </c>
      <c r="X81" s="111"/>
      <c r="Y81" s="108">
        <v>11.864100342060741</v>
      </c>
      <c r="Z81" s="111"/>
      <c r="AA81" s="108">
        <v>11.266576603898432</v>
      </c>
      <c r="AB81" s="111"/>
      <c r="AC81" s="40">
        <f t="shared" si="37"/>
        <v>20.843932482772601</v>
      </c>
      <c r="AD81" s="38"/>
      <c r="AE81" s="40">
        <f t="shared" si="38"/>
        <v>16.682554313189225</v>
      </c>
      <c r="AF81" s="40"/>
      <c r="AG81" s="40">
        <f t="shared" si="35"/>
        <v>11.186360214301699</v>
      </c>
      <c r="AH81" s="40"/>
      <c r="AI81" s="40">
        <f t="shared" si="39"/>
        <v>13.448901935939237</v>
      </c>
      <c r="AK81" s="40">
        <f t="shared" si="36"/>
        <v>14.893174018294836</v>
      </c>
    </row>
    <row r="82" spans="1:38" s="52" customFormat="1" ht="12">
      <c r="A82" s="116" t="s">
        <v>33</v>
      </c>
      <c r="B82" s="39">
        <v>8253.1877844860865</v>
      </c>
      <c r="C82" s="38"/>
      <c r="D82" s="39">
        <v>6325.9508301152982</v>
      </c>
      <c r="E82" s="38"/>
      <c r="F82" s="39">
        <v>5109.0979056734341</v>
      </c>
      <c r="G82" s="38"/>
      <c r="H82" s="39">
        <v>6514</v>
      </c>
      <c r="I82" s="38"/>
      <c r="J82" s="39">
        <v>8022.2311003341656</v>
      </c>
      <c r="K82" s="39"/>
      <c r="L82" s="39">
        <v>11743.9311659099</v>
      </c>
      <c r="M82" s="38"/>
      <c r="N82" s="39">
        <v>19509.729139724357</v>
      </c>
      <c r="O82" s="38"/>
      <c r="P82" s="39">
        <v>13723.119350000001</v>
      </c>
      <c r="Q82" s="38"/>
      <c r="R82" s="39">
        <v>7658.7546315577229</v>
      </c>
      <c r="S82" s="38"/>
      <c r="T82" s="127"/>
      <c r="U82" s="108">
        <v>13.558760061506248</v>
      </c>
      <c r="V82" s="108"/>
      <c r="W82" s="108">
        <v>10.449971534154049</v>
      </c>
      <c r="X82" s="111"/>
      <c r="Y82" s="108">
        <v>9.1663608492877877</v>
      </c>
      <c r="Z82" s="111"/>
      <c r="AA82" s="108">
        <v>8.9796255962063345</v>
      </c>
      <c r="AB82" s="111"/>
      <c r="AC82" s="40">
        <f t="shared" si="37"/>
        <v>11.2233832828218</v>
      </c>
      <c r="AD82" s="38"/>
      <c r="AE82" s="40">
        <f t="shared" si="38"/>
        <v>13.198387290651553</v>
      </c>
      <c r="AF82" s="40"/>
      <c r="AG82" s="40">
        <f t="shared" si="35"/>
        <v>15.600171007436172</v>
      </c>
      <c r="AH82" s="40"/>
      <c r="AI82" s="40">
        <f t="shared" si="39"/>
        <v>13.381335700471276</v>
      </c>
      <c r="AK82" s="40">
        <f t="shared" si="36"/>
        <v>13.236216479697067</v>
      </c>
    </row>
    <row r="83" spans="1:38" s="52" customFormat="1" ht="12">
      <c r="A83" s="116" t="s">
        <v>32</v>
      </c>
      <c r="B83" s="39">
        <v>2953.0899063756642</v>
      </c>
      <c r="C83" s="38"/>
      <c r="D83" s="39">
        <v>6572.9416412036881</v>
      </c>
      <c r="E83" s="38"/>
      <c r="F83" s="39">
        <v>5710.1353178672598</v>
      </c>
      <c r="G83" s="38"/>
      <c r="H83" s="39">
        <v>3699</v>
      </c>
      <c r="I83" s="38"/>
      <c r="J83" s="39">
        <v>4882.6340834049361</v>
      </c>
      <c r="K83" s="39"/>
      <c r="L83" s="39">
        <v>4372.2082407648168</v>
      </c>
      <c r="M83" s="38"/>
      <c r="N83" s="39">
        <v>3151.0854515716933</v>
      </c>
      <c r="O83" s="38"/>
      <c r="P83" s="39">
        <v>3297.950319</v>
      </c>
      <c r="Q83" s="38"/>
      <c r="R83" s="39">
        <v>1704.6484593926762</v>
      </c>
      <c r="S83" s="38"/>
      <c r="T83" s="127"/>
      <c r="U83" s="108">
        <v>4.851487513209034</v>
      </c>
      <c r="V83" s="108"/>
      <c r="W83" s="108">
        <v>10.857980861824441</v>
      </c>
      <c r="X83" s="111"/>
      <c r="Y83" s="108">
        <v>10.244697163409477</v>
      </c>
      <c r="Z83" s="111"/>
      <c r="AA83" s="108">
        <v>5.0991149954509112</v>
      </c>
      <c r="AB83" s="111"/>
      <c r="AC83" s="40">
        <f t="shared" si="37"/>
        <v>6.8309767024213777</v>
      </c>
      <c r="AD83" s="38"/>
      <c r="AE83" s="40">
        <f t="shared" si="38"/>
        <v>4.9136951555455894</v>
      </c>
      <c r="AF83" s="40"/>
      <c r="AG83" s="40">
        <f t="shared" si="35"/>
        <v>2.5196388710221309</v>
      </c>
      <c r="AH83" s="40"/>
      <c r="AI83" s="40">
        <f t="shared" si="39"/>
        <v>3.2158126163943423</v>
      </c>
      <c r="AK83" s="40">
        <f t="shared" si="36"/>
        <v>2.9460528657404472</v>
      </c>
    </row>
    <row r="84" spans="1:38" s="52" customFormat="1" ht="12">
      <c r="A84" s="116" t="s">
        <v>31</v>
      </c>
      <c r="B84" s="39">
        <v>632.24030462365749</v>
      </c>
      <c r="C84" s="38"/>
      <c r="D84" s="39">
        <v>1070.7703777238089</v>
      </c>
      <c r="E84" s="38"/>
      <c r="F84" s="39">
        <v>1232.950871357958</v>
      </c>
      <c r="G84" s="38"/>
      <c r="H84" s="39">
        <v>2611</v>
      </c>
      <c r="I84" s="38"/>
      <c r="J84" s="39">
        <v>2759.6093585074832</v>
      </c>
      <c r="K84" s="39"/>
      <c r="L84" s="39">
        <v>2541.1083133429033</v>
      </c>
      <c r="M84" s="38"/>
      <c r="N84" s="39">
        <v>3584.4179743699765</v>
      </c>
      <c r="O84" s="38"/>
      <c r="P84" s="39">
        <v>3206.6260900000002</v>
      </c>
      <c r="Q84" s="38"/>
      <c r="R84" s="39">
        <v>1776.5443151230641</v>
      </c>
      <c r="S84" s="38"/>
      <c r="T84" s="127"/>
      <c r="U84" s="108">
        <v>1.0386767895575735</v>
      </c>
      <c r="V84" s="108"/>
      <c r="W84" s="108">
        <v>1.7688281599598268</v>
      </c>
      <c r="X84" s="111"/>
      <c r="Y84" s="108">
        <v>2.2120681194542828</v>
      </c>
      <c r="Z84" s="111"/>
      <c r="AA84" s="108">
        <v>3.5992942019795429</v>
      </c>
      <c r="AB84" s="111"/>
      <c r="AC84" s="40">
        <f t="shared" si="37"/>
        <v>3.8607904900796659</v>
      </c>
      <c r="AD84" s="38"/>
      <c r="AE84" s="40">
        <f t="shared" si="38"/>
        <v>2.8558181407218313</v>
      </c>
      <c r="AF84" s="40"/>
      <c r="AG84" s="40">
        <f t="shared" si="35"/>
        <v>2.8661358116163793</v>
      </c>
      <c r="AH84" s="40"/>
      <c r="AI84" s="40">
        <f t="shared" si="39"/>
        <v>3.1267628796203408</v>
      </c>
      <c r="AK84" s="40">
        <f t="shared" si="36"/>
        <v>3.0703066323410013</v>
      </c>
    </row>
    <row r="85" spans="1:38" s="52" customFormat="1" ht="12">
      <c r="A85" s="116" t="s">
        <v>172</v>
      </c>
      <c r="B85" s="39">
        <v>800.10942813064332</v>
      </c>
      <c r="C85" s="38"/>
      <c r="D85" s="39">
        <v>575.28643388924138</v>
      </c>
      <c r="E85" s="38"/>
      <c r="F85" s="39">
        <v>803.28362341919865</v>
      </c>
      <c r="G85" s="38"/>
      <c r="H85" s="39">
        <v>2285</v>
      </c>
      <c r="I85" s="38"/>
      <c r="J85" s="39">
        <v>2009.741783560788</v>
      </c>
      <c r="K85" s="39"/>
      <c r="L85" s="39">
        <v>1050.1828812136855</v>
      </c>
      <c r="M85" s="38"/>
      <c r="N85" s="39">
        <v>1238.5327681930135</v>
      </c>
      <c r="O85" s="38"/>
      <c r="P85" s="39">
        <v>784.52819309999995</v>
      </c>
      <c r="Q85" s="38"/>
      <c r="R85" s="39">
        <v>504.26678190043947</v>
      </c>
      <c r="S85" s="38"/>
      <c r="T85" s="127"/>
      <c r="U85" s="108">
        <v>1.3144607928786984</v>
      </c>
      <c r="V85" s="108"/>
      <c r="W85" s="108">
        <v>0.95032778780197946</v>
      </c>
      <c r="X85" s="111"/>
      <c r="Y85" s="108">
        <v>1.4411913203713071</v>
      </c>
      <c r="Z85" s="111"/>
      <c r="AA85" s="108">
        <v>3.1498993686416141</v>
      </c>
      <c r="AB85" s="111"/>
      <c r="AC85" s="40">
        <f t="shared" si="37"/>
        <v>2.8116993956288598</v>
      </c>
      <c r="AD85" s="38"/>
      <c r="AE85" s="40">
        <f t="shared" si="38"/>
        <v>1.1802453706902865</v>
      </c>
      <c r="AF85" s="40"/>
      <c r="AG85" s="40">
        <f t="shared" si="35"/>
        <v>0.99034296395143562</v>
      </c>
      <c r="AH85" s="40"/>
      <c r="AI85" s="40">
        <f t="shared" si="39"/>
        <v>0.76498898323399422</v>
      </c>
      <c r="AK85" s="40">
        <f t="shared" si="36"/>
        <v>0.87149733995288625</v>
      </c>
    </row>
    <row r="86" spans="1:38" s="52" customFormat="1" ht="12">
      <c r="A86" s="116" t="s">
        <v>34</v>
      </c>
      <c r="B86" s="39">
        <v>789.73762405725029</v>
      </c>
      <c r="C86" s="38"/>
      <c r="D86" s="39">
        <v>1556.6295191123804</v>
      </c>
      <c r="E86" s="38"/>
      <c r="F86" s="39">
        <v>1222.9112662408691</v>
      </c>
      <c r="G86" s="38"/>
      <c r="H86" s="39">
        <v>2087</v>
      </c>
      <c r="I86" s="38"/>
      <c r="J86" s="39">
        <v>1963.4995523071768</v>
      </c>
      <c r="K86" s="39"/>
      <c r="L86" s="39">
        <v>3494.1197395802105</v>
      </c>
      <c r="M86" s="38"/>
      <c r="N86" s="39">
        <v>5112.023465975527</v>
      </c>
      <c r="O86" s="38"/>
      <c r="P86" s="39">
        <v>3181.1053189999998</v>
      </c>
      <c r="Q86" s="38"/>
      <c r="R86" s="39">
        <v>1613.7521968202559</v>
      </c>
      <c r="S86" s="38"/>
      <c r="T86" s="127"/>
      <c r="U86" s="108">
        <v>1.297421461349076</v>
      </c>
      <c r="V86" s="108"/>
      <c r="W86" s="108">
        <v>2.5714291180558861</v>
      </c>
      <c r="X86" s="111"/>
      <c r="Y86" s="108">
        <v>2.194055811804942</v>
      </c>
      <c r="Z86" s="111"/>
      <c r="AA86" s="108">
        <v>2.876954040417965</v>
      </c>
      <c r="AB86" s="111"/>
      <c r="AC86" s="40">
        <f t="shared" si="37"/>
        <v>2.7470048887365639</v>
      </c>
      <c r="AD86" s="38"/>
      <c r="AE86" s="40">
        <f t="shared" si="38"/>
        <v>3.9268576178952013</v>
      </c>
      <c r="AF86" s="40"/>
      <c r="AG86" s="40">
        <f t="shared" si="35"/>
        <v>4.0876241639288855</v>
      </c>
      <c r="AH86" s="40"/>
      <c r="AI86" s="40">
        <f t="shared" si="39"/>
        <v>3.1018777208327459</v>
      </c>
      <c r="AK86" s="40">
        <f t="shared" si="36"/>
        <v>2.7889617110445517</v>
      </c>
    </row>
    <row r="87" spans="1:38" s="52" customFormat="1" ht="12">
      <c r="A87" s="116" t="s">
        <v>123</v>
      </c>
      <c r="B87" s="39">
        <v>96.922479887652955</v>
      </c>
      <c r="C87" s="38" t="s">
        <v>72</v>
      </c>
      <c r="D87" s="39">
        <v>290.50921774054501</v>
      </c>
      <c r="E87" s="38"/>
      <c r="F87" s="39">
        <v>799.38663085254348</v>
      </c>
      <c r="G87" s="38"/>
      <c r="H87" s="39">
        <v>1524</v>
      </c>
      <c r="I87" s="38"/>
      <c r="J87" s="39">
        <v>1225.0753124634964</v>
      </c>
      <c r="K87" s="39"/>
      <c r="L87" s="39">
        <v>478.39807890667714</v>
      </c>
      <c r="M87" s="38"/>
      <c r="N87" s="39">
        <v>679.99769586380592</v>
      </c>
      <c r="O87" s="38"/>
      <c r="P87" s="39">
        <v>539.28593209999997</v>
      </c>
      <c r="Q87" s="38"/>
      <c r="R87" s="39">
        <v>310.83548072928789</v>
      </c>
      <c r="S87" s="38" t="s">
        <v>72</v>
      </c>
      <c r="T87" s="127"/>
      <c r="U87" s="108">
        <v>0.15922921950632454</v>
      </c>
      <c r="V87" s="108"/>
      <c r="W87" s="108">
        <v>0.47989830103417419</v>
      </c>
      <c r="X87" s="111"/>
      <c r="Y87" s="108">
        <v>1.4341996281484419</v>
      </c>
      <c r="Z87" s="111"/>
      <c r="AA87" s="108">
        <v>2.1008519202668796</v>
      </c>
      <c r="AB87" s="111"/>
      <c r="AC87" s="40">
        <f t="shared" si="37"/>
        <v>1.7139234223167372</v>
      </c>
      <c r="AD87" s="38"/>
      <c r="AE87" s="40">
        <f t="shared" si="38"/>
        <v>0.53764646908374503</v>
      </c>
      <c r="AF87" s="40"/>
      <c r="AG87" s="40">
        <f t="shared" si="35"/>
        <v>0.54373283525184912</v>
      </c>
      <c r="AH87" s="40"/>
      <c r="AI87" s="40">
        <f t="shared" si="39"/>
        <v>0.52585464805213233</v>
      </c>
      <c r="AK87" s="40">
        <f t="shared" si="36"/>
        <v>0.53720035572764535</v>
      </c>
    </row>
    <row r="88" spans="1:38" s="52" customFormat="1" ht="12">
      <c r="A88" s="116" t="s">
        <v>171</v>
      </c>
      <c r="B88" s="39">
        <v>614.14692759227921</v>
      </c>
      <c r="C88" s="38"/>
      <c r="D88" s="39">
        <v>918.725583484857</v>
      </c>
      <c r="E88" s="38"/>
      <c r="F88" s="39">
        <v>1047.6847567094469</v>
      </c>
      <c r="G88" s="38"/>
      <c r="H88" s="39">
        <v>1291</v>
      </c>
      <c r="I88" s="38"/>
      <c r="J88" s="39">
        <v>856.34292109778164</v>
      </c>
      <c r="K88" s="39"/>
      <c r="L88" s="39">
        <v>1303.8318372766014</v>
      </c>
      <c r="M88" s="38"/>
      <c r="N88" s="39">
        <v>1583.5613236879815</v>
      </c>
      <c r="O88" s="38"/>
      <c r="P88" s="39">
        <v>1871.7707009999999</v>
      </c>
      <c r="Q88" s="38"/>
      <c r="R88" s="39">
        <v>786.85955394318796</v>
      </c>
      <c r="S88" s="38"/>
      <c r="T88" s="127"/>
      <c r="U88" s="108">
        <v>1.0089520620611299</v>
      </c>
      <c r="V88" s="108"/>
      <c r="W88" s="108">
        <v>1.5176621590877653</v>
      </c>
      <c r="X88" s="111"/>
      <c r="Y88" s="108">
        <v>1.8796775308676013</v>
      </c>
      <c r="Z88" s="111"/>
      <c r="AA88" s="108">
        <v>1.7796586804885446</v>
      </c>
      <c r="AB88" s="111"/>
      <c r="AC88" s="40">
        <f t="shared" si="37"/>
        <v>1.1980538462188259</v>
      </c>
      <c r="AD88" s="38"/>
      <c r="AE88" s="40">
        <f>L88/($L$68-$L$90)*100</f>
        <v>1.4653081074087746</v>
      </c>
      <c r="AF88" s="40"/>
      <c r="AG88" s="40">
        <f t="shared" si="35"/>
        <v>1.2662311851369723</v>
      </c>
      <c r="AH88" s="40"/>
      <c r="AI88" s="40">
        <f t="shared" si="39"/>
        <v>1.8251529747416677</v>
      </c>
      <c r="AK88" s="40">
        <f t="shared" si="36"/>
        <v>1.3598873310544457</v>
      </c>
    </row>
    <row r="89" spans="1:38" s="52" customFormat="1" ht="12">
      <c r="A89" s="116" t="s">
        <v>75</v>
      </c>
      <c r="B89" s="39">
        <v>5028.7078591628187</v>
      </c>
      <c r="C89" s="38"/>
      <c r="D89" s="39">
        <v>7101.407562771722</v>
      </c>
      <c r="E89" s="38"/>
      <c r="F89" s="39">
        <v>3822.1328783949493</v>
      </c>
      <c r="G89" s="38"/>
      <c r="H89" s="39">
        <v>5379</v>
      </c>
      <c r="I89" s="38"/>
      <c r="J89" s="39">
        <v>5384.5707296641785</v>
      </c>
      <c r="K89" s="39"/>
      <c r="L89" s="39">
        <v>7081.0833086977427</v>
      </c>
      <c r="M89" s="38"/>
      <c r="N89" s="39">
        <v>13344.2561348331</v>
      </c>
      <c r="O89" s="38"/>
      <c r="P89" s="39">
        <v>13196.228520000001</v>
      </c>
      <c r="Q89" s="38"/>
      <c r="R89" s="39">
        <v>5622.4677585108011</v>
      </c>
      <c r="S89" s="38"/>
      <c r="T89" s="127"/>
      <c r="U89" s="108">
        <v>8.2614191100760301</v>
      </c>
      <c r="V89" s="108"/>
      <c r="W89" s="108">
        <v>11.730964858295968</v>
      </c>
      <c r="X89" s="111"/>
      <c r="Y89" s="108">
        <v>6.8573845763241659</v>
      </c>
      <c r="Z89" s="111"/>
      <c r="AA89" s="108">
        <v>7.4150147500758186</v>
      </c>
      <c r="AB89" s="111"/>
      <c r="AC89" s="40">
        <f t="shared" si="37"/>
        <v>7.5332037131125764</v>
      </c>
      <c r="AD89" s="38"/>
      <c r="AE89" s="40">
        <f t="shared" si="38"/>
        <v>7.958057538420535</v>
      </c>
      <c r="AF89" s="40"/>
      <c r="AG89" s="40">
        <f t="shared" si="35"/>
        <v>10.670198247220092</v>
      </c>
      <c r="AH89" s="40"/>
      <c r="AI89" s="40">
        <f>P89/($P$68-$P$90)*100</f>
        <v>12.867567446045216</v>
      </c>
      <c r="AK89" s="40">
        <f t="shared" si="36"/>
        <v>9.7170106606000086</v>
      </c>
    </row>
    <row r="90" spans="1:38" s="52" customFormat="1" ht="12">
      <c r="A90" s="117" t="s">
        <v>3</v>
      </c>
      <c r="B90" s="39">
        <v>71.090850000000003</v>
      </c>
      <c r="C90" s="38" t="s">
        <v>72</v>
      </c>
      <c r="D90" s="39">
        <v>160.0659541621948</v>
      </c>
      <c r="E90" s="38" t="s">
        <v>72</v>
      </c>
      <c r="F90" s="39">
        <v>52.437178235230782</v>
      </c>
      <c r="G90" s="38" t="s">
        <v>72</v>
      </c>
      <c r="H90" s="39">
        <v>523</v>
      </c>
      <c r="I90" s="38"/>
      <c r="J90" s="39">
        <v>243.62627900679496</v>
      </c>
      <c r="K90" s="39" t="s">
        <v>72</v>
      </c>
      <c r="L90" s="39">
        <v>1800.1018225912555</v>
      </c>
      <c r="M90" s="38"/>
      <c r="N90" s="39">
        <v>6603.6326871116971</v>
      </c>
      <c r="O90" s="38"/>
      <c r="P90" s="39">
        <v>10960.48407</v>
      </c>
      <c r="Q90" s="38"/>
      <c r="R90" s="39">
        <v>5946.4407397925379</v>
      </c>
      <c r="S90" s="38"/>
      <c r="T90" s="44"/>
      <c r="U90" s="40" t="s">
        <v>81</v>
      </c>
      <c r="V90" s="112"/>
      <c r="W90" s="40" t="s">
        <v>81</v>
      </c>
      <c r="X90" s="58"/>
      <c r="Y90" s="40" t="s">
        <v>81</v>
      </c>
      <c r="Z90" s="58"/>
      <c r="AA90" s="40" t="s">
        <v>81</v>
      </c>
      <c r="AB90" s="58"/>
      <c r="AC90" s="40" t="s">
        <v>81</v>
      </c>
      <c r="AD90" s="38"/>
      <c r="AE90" s="40" t="s">
        <v>81</v>
      </c>
      <c r="AF90" s="40"/>
      <c r="AG90" s="40" t="s">
        <v>81</v>
      </c>
      <c r="AH90" s="40"/>
      <c r="AI90" s="40" t="s">
        <v>81</v>
      </c>
      <c r="AK90" s="40" t="s">
        <v>81</v>
      </c>
    </row>
    <row r="91" spans="1:38" s="24" customFormat="1" ht="6.6" customHeight="1">
      <c r="A91" s="51"/>
      <c r="B91" s="37"/>
      <c r="C91" s="38"/>
      <c r="D91" s="37"/>
      <c r="E91" s="38"/>
      <c r="F91" s="37"/>
      <c r="G91" s="38"/>
      <c r="H91" s="37"/>
      <c r="I91" s="38"/>
      <c r="J91" s="38"/>
      <c r="K91" s="38"/>
      <c r="L91" s="38"/>
      <c r="M91" s="38"/>
      <c r="N91" s="38"/>
      <c r="O91" s="38"/>
      <c r="P91" s="38"/>
      <c r="Q91" s="38"/>
      <c r="R91" s="38"/>
      <c r="S91" s="38"/>
      <c r="T91" s="127"/>
      <c r="U91" s="108"/>
      <c r="V91" s="108"/>
      <c r="W91" s="108"/>
      <c r="X91" s="108"/>
      <c r="Y91" s="108"/>
      <c r="Z91" s="108"/>
      <c r="AA91" s="108"/>
      <c r="AB91" s="108"/>
      <c r="AC91" s="38"/>
      <c r="AD91" s="38"/>
      <c r="AE91" s="38"/>
      <c r="AF91" s="38"/>
      <c r="AG91" s="208"/>
      <c r="AH91" s="208"/>
      <c r="AI91" s="208"/>
      <c r="AK91" s="208"/>
    </row>
    <row r="92" spans="1:38" s="28" customFormat="1" ht="12">
      <c r="A92" s="56" t="s">
        <v>37</v>
      </c>
      <c r="B92" s="61">
        <v>60940.87353696677</v>
      </c>
      <c r="C92" s="30"/>
      <c r="D92" s="61">
        <v>60695.645495598568</v>
      </c>
      <c r="E92" s="30"/>
      <c r="F92" s="61">
        <v>55789.910202444378</v>
      </c>
      <c r="G92" s="30"/>
      <c r="H92" s="61">
        <v>73065</v>
      </c>
      <c r="I92" s="30"/>
      <c r="J92" s="61">
        <f>J93+J94+J99</f>
        <v>71720.56230659179</v>
      </c>
      <c r="K92" s="61"/>
      <c r="L92" s="61">
        <f t="shared" ref="L92:R92" si="40">L93+L94+L99</f>
        <v>90780.148454713926</v>
      </c>
      <c r="M92" s="61"/>
      <c r="N92" s="61">
        <f t="shared" si="40"/>
        <v>131664.62804687157</v>
      </c>
      <c r="O92" s="61"/>
      <c r="P92" s="61">
        <f t="shared" si="40"/>
        <v>113514.6659321</v>
      </c>
      <c r="Q92" s="30"/>
      <c r="R92" s="61">
        <f t="shared" si="40"/>
        <v>63808.554458659579</v>
      </c>
      <c r="S92" s="30"/>
      <c r="T92" s="125"/>
      <c r="U92" s="45">
        <v>100.0000000000001</v>
      </c>
      <c r="V92" s="45"/>
      <c r="W92" s="45">
        <v>99.999999999999758</v>
      </c>
      <c r="X92" s="45"/>
      <c r="Y92" s="45">
        <v>100.00000000000028</v>
      </c>
      <c r="Z92" s="45"/>
      <c r="AA92" s="45">
        <v>100</v>
      </c>
      <c r="AB92" s="45"/>
      <c r="AC92" s="45">
        <v>100</v>
      </c>
      <c r="AD92" s="30"/>
      <c r="AE92" s="45">
        <f>SUM(AE93+AE94)</f>
        <v>99.999999999999986</v>
      </c>
      <c r="AF92" s="45"/>
      <c r="AG92" s="106">
        <f>SUM(AG93+AG94)</f>
        <v>100</v>
      </c>
      <c r="AH92" s="106"/>
      <c r="AI92" s="106">
        <f t="shared" ref="AI92:AK92" si="41">SUM(AI93+AI94)</f>
        <v>100</v>
      </c>
      <c r="AJ92" s="106"/>
      <c r="AK92" s="106">
        <f t="shared" si="41"/>
        <v>100</v>
      </c>
      <c r="AL92" s="106"/>
    </row>
    <row r="93" spans="1:38" s="28" customFormat="1" ht="12">
      <c r="A93" s="116" t="s">
        <v>88</v>
      </c>
      <c r="B93" s="39">
        <v>8474.4994727105641</v>
      </c>
      <c r="C93" s="38"/>
      <c r="D93" s="39">
        <v>8643.3189470023462</v>
      </c>
      <c r="E93" s="38"/>
      <c r="F93" s="39">
        <v>10836.397782620181</v>
      </c>
      <c r="G93" s="38"/>
      <c r="H93" s="39">
        <v>16621</v>
      </c>
      <c r="I93" s="38"/>
      <c r="J93" s="39">
        <v>7991.926867602715</v>
      </c>
      <c r="K93" s="39"/>
      <c r="L93" s="39">
        <v>11534.513482405129</v>
      </c>
      <c r="M93" s="39"/>
      <c r="N93" s="39">
        <v>21294.410634929871</v>
      </c>
      <c r="O93" s="39"/>
      <c r="P93" s="39">
        <v>10199.73018</v>
      </c>
      <c r="Q93" s="39"/>
      <c r="R93" s="39">
        <v>6905.662295490929</v>
      </c>
      <c r="S93" s="39"/>
      <c r="T93" s="127"/>
      <c r="U93" s="108">
        <v>13.906101079384653</v>
      </c>
      <c r="V93" s="108"/>
      <c r="W93" s="108">
        <v>14.243830098559318</v>
      </c>
      <c r="X93" s="106"/>
      <c r="Y93" s="108">
        <v>19.489616884218826</v>
      </c>
      <c r="Z93" s="106"/>
      <c r="AA93" s="108">
        <v>22.919826801621664</v>
      </c>
      <c r="AB93" s="106"/>
      <c r="AC93" s="108">
        <v>11.228503990109026</v>
      </c>
      <c r="AD93" s="38"/>
      <c r="AE93" s="40">
        <f>L93/SUM($L$93+$L$94)*100</f>
        <v>12.795881412153634</v>
      </c>
      <c r="AF93" s="40"/>
      <c r="AG93" s="40">
        <f t="shared" ref="AG93:AG98" si="42">N93/SUM($N$93+$N$94)*100</f>
        <v>16.579617880220283</v>
      </c>
      <c r="AH93" s="40"/>
      <c r="AI93" s="40">
        <f>P93/SUM($P$93+$P$94)*100</f>
        <v>9.6373561635319618</v>
      </c>
      <c r="AK93" s="40">
        <f>R93/SUM($R$93+$R$94)*100</f>
        <v>11.717916996596674</v>
      </c>
    </row>
    <row r="94" spans="1:38" s="33" customFormat="1" ht="12">
      <c r="A94" s="116" t="s">
        <v>80</v>
      </c>
      <c r="B94" s="39">
        <v>52466.374064256204</v>
      </c>
      <c r="C94" s="38"/>
      <c r="D94" s="39">
        <v>52037.824307272691</v>
      </c>
      <c r="E94" s="38"/>
      <c r="F94" s="39">
        <v>44764.478555768408</v>
      </c>
      <c r="G94" s="38"/>
      <c r="H94" s="39">
        <v>55898</v>
      </c>
      <c r="I94" s="38"/>
      <c r="J94" s="39">
        <v>63188</v>
      </c>
      <c r="K94" s="39"/>
      <c r="L94" s="39">
        <f>SUM(L95:L98)</f>
        <v>78607.877736143928</v>
      </c>
      <c r="M94" s="39"/>
      <c r="N94" s="39">
        <f t="shared" ref="N94:R94" si="43">SUM(N95:N98)</f>
        <v>107142.87174860685</v>
      </c>
      <c r="O94" s="39"/>
      <c r="P94" s="39">
        <f t="shared" si="43"/>
        <v>95635.625564100003</v>
      </c>
      <c r="Q94" s="39"/>
      <c r="R94" s="39">
        <f t="shared" si="43"/>
        <v>52026.845056255923</v>
      </c>
      <c r="S94" s="39"/>
      <c r="T94" s="51"/>
      <c r="U94" s="109">
        <v>86.093898920615445</v>
      </c>
      <c r="V94" s="109"/>
      <c r="W94" s="109">
        <v>85.756169901440444</v>
      </c>
      <c r="X94" s="107"/>
      <c r="Y94" s="109">
        <v>80.510383115781465</v>
      </c>
      <c r="Z94" s="107"/>
      <c r="AA94" s="108">
        <v>77.080173198378333</v>
      </c>
      <c r="AB94" s="107"/>
      <c r="AC94" s="108">
        <v>88.771496009890981</v>
      </c>
      <c r="AD94" s="38"/>
      <c r="AE94" s="40">
        <f t="shared" ref="AE94:AE98" si="44">L94/SUM($L$93+$L$94)*100</f>
        <v>87.204118587846352</v>
      </c>
      <c r="AF94" s="40"/>
      <c r="AG94" s="40">
        <f t="shared" si="42"/>
        <v>83.420382119779717</v>
      </c>
      <c r="AH94" s="40"/>
      <c r="AI94" s="40">
        <f>P94/SUM($P$93+$P$94)*100</f>
        <v>90.362643836468038</v>
      </c>
      <c r="AK94" s="40">
        <f t="shared" ref="AK94:AK98" si="45">R94/SUM($R$93+$R$94)*100</f>
        <v>88.282083003403329</v>
      </c>
    </row>
    <row r="95" spans="1:38" s="24" customFormat="1" ht="12">
      <c r="A95" s="146" t="s">
        <v>38</v>
      </c>
      <c r="B95" s="39">
        <v>22115.328832131778</v>
      </c>
      <c r="C95" s="38"/>
      <c r="D95" s="39">
        <v>21489.314625737137</v>
      </c>
      <c r="E95" s="38"/>
      <c r="F95" s="39">
        <v>23288.643004403304</v>
      </c>
      <c r="G95" s="38"/>
      <c r="H95" s="39">
        <v>30999</v>
      </c>
      <c r="I95" s="38"/>
      <c r="J95" s="39">
        <v>34636.013536682425</v>
      </c>
      <c r="K95" s="39"/>
      <c r="L95" s="39">
        <v>42491.475965685248</v>
      </c>
      <c r="M95" s="39"/>
      <c r="N95" s="39">
        <v>57305.238384230877</v>
      </c>
      <c r="O95" s="39"/>
      <c r="P95" s="39">
        <v>37676.925260000004</v>
      </c>
      <c r="Q95" s="39"/>
      <c r="R95" s="39">
        <v>22124.360992524689</v>
      </c>
      <c r="S95" s="39"/>
      <c r="T95" s="127"/>
      <c r="U95" s="108">
        <v>36.289812647199135</v>
      </c>
      <c r="V95" s="108"/>
      <c r="W95" s="108">
        <v>35.413496637150359</v>
      </c>
      <c r="X95" s="108"/>
      <c r="Y95" s="108">
        <v>41.885388393283577</v>
      </c>
      <c r="Z95" s="108"/>
      <c r="AA95" s="108">
        <v>42.745249455307651</v>
      </c>
      <c r="AB95" s="108"/>
      <c r="AC95" s="108">
        <v>48.6624704956727</v>
      </c>
      <c r="AD95" s="38"/>
      <c r="AE95" s="40">
        <f t="shared" si="44"/>
        <v>47.138172608118651</v>
      </c>
      <c r="AF95" s="40"/>
      <c r="AG95" s="40">
        <f t="shared" si="42"/>
        <v>44.617292830213565</v>
      </c>
      <c r="AH95" s="40"/>
      <c r="AI95" s="40">
        <f>P95/SUM($P$93+$P$94)*100</f>
        <v>35.59956405409482</v>
      </c>
      <c r="AK95" s="40">
        <f t="shared" si="45"/>
        <v>37.541862694679473</v>
      </c>
    </row>
    <row r="96" spans="1:38" s="24" customFormat="1" ht="12">
      <c r="A96" s="146" t="s">
        <v>39</v>
      </c>
      <c r="B96" s="39">
        <v>29071.852575840439</v>
      </c>
      <c r="C96" s="38"/>
      <c r="D96" s="39">
        <v>29617.21451596652</v>
      </c>
      <c r="E96" s="38"/>
      <c r="F96" s="39">
        <v>20966.252877179562</v>
      </c>
      <c r="G96" s="38"/>
      <c r="H96" s="39">
        <v>24284</v>
      </c>
      <c r="I96" s="38"/>
      <c r="J96" s="39">
        <v>27886.32130919315</v>
      </c>
      <c r="K96" s="39"/>
      <c r="L96" s="39">
        <v>34309.613697170425</v>
      </c>
      <c r="M96" s="39"/>
      <c r="N96" s="39">
        <v>46070.628635102737</v>
      </c>
      <c r="O96" s="39"/>
      <c r="P96" s="39">
        <v>52894.443679999997</v>
      </c>
      <c r="Q96" s="39"/>
      <c r="R96" s="39">
        <v>26158.129456363811</v>
      </c>
      <c r="S96" s="39"/>
      <c r="T96" s="127"/>
      <c r="U96" s="108">
        <v>47.705014530527635</v>
      </c>
      <c r="V96" s="108"/>
      <c r="W96" s="108">
        <v>48.807937569435772</v>
      </c>
      <c r="X96" s="108"/>
      <c r="Y96" s="108">
        <v>37.708493566861037</v>
      </c>
      <c r="Z96" s="108"/>
      <c r="AA96" s="108">
        <v>33.485479467166776</v>
      </c>
      <c r="AB96" s="108"/>
      <c r="AC96" s="108">
        <v>39.180341688209509</v>
      </c>
      <c r="AD96" s="38"/>
      <c r="AE96" s="40">
        <f t="shared" si="44"/>
        <v>38.061574841061422</v>
      </c>
      <c r="AF96" s="40"/>
      <c r="AG96" s="40">
        <f t="shared" si="42"/>
        <v>35.870136599065987</v>
      </c>
      <c r="AH96" s="40"/>
      <c r="AI96" s="40">
        <f t="shared" ref="AI96" si="46">P96/SUM($P$93+$P$94)*100</f>
        <v>49.97804685221999</v>
      </c>
      <c r="AK96" s="40">
        <f t="shared" si="45"/>
        <v>44.38658837343435</v>
      </c>
    </row>
    <row r="97" spans="1:38" s="24" customFormat="1" ht="12">
      <c r="A97" s="146" t="s">
        <v>40</v>
      </c>
      <c r="B97" s="39">
        <v>1191.8041037839853</v>
      </c>
      <c r="C97" s="38"/>
      <c r="D97" s="39">
        <v>878.5845047257751</v>
      </c>
      <c r="E97" s="38"/>
      <c r="F97" s="39">
        <v>481.92508705157087</v>
      </c>
      <c r="G97" s="38"/>
      <c r="H97" s="39">
        <v>592</v>
      </c>
      <c r="I97" s="38"/>
      <c r="J97" s="39">
        <v>590.46298427363502</v>
      </c>
      <c r="K97" s="39"/>
      <c r="L97" s="39">
        <v>1671.5329339506313</v>
      </c>
      <c r="M97" s="39"/>
      <c r="N97" s="39">
        <v>3285.183356888198</v>
      </c>
      <c r="O97" s="39"/>
      <c r="P97" s="39">
        <v>4668.3442830000004</v>
      </c>
      <c r="Q97" s="39"/>
      <c r="R97" s="39">
        <v>3594.0515421262535</v>
      </c>
      <c r="S97" s="39"/>
      <c r="T97" s="127"/>
      <c r="U97" s="108">
        <v>1.9556728261550722</v>
      </c>
      <c r="V97" s="108"/>
      <c r="W97" s="108">
        <v>1.4478707183287551</v>
      </c>
      <c r="X97" s="108"/>
      <c r="Y97" s="108">
        <v>0.86675807790971104</v>
      </c>
      <c r="Z97" s="108"/>
      <c r="AA97" s="108">
        <v>0.81497007639482621</v>
      </c>
      <c r="AB97" s="108"/>
      <c r="AC97" s="108">
        <v>0.82050129257052939</v>
      </c>
      <c r="AD97" s="38"/>
      <c r="AE97" s="40">
        <f t="shared" si="44"/>
        <v>1.8543250421414064</v>
      </c>
      <c r="AF97" s="40"/>
      <c r="AG97" s="40">
        <f t="shared" si="42"/>
        <v>2.557811326993086</v>
      </c>
      <c r="AH97" s="40"/>
      <c r="AI97" s="40">
        <f>P97/SUM($P$93+$P$94)*100</f>
        <v>4.4109496776177712</v>
      </c>
      <c r="AK97" s="40">
        <f t="shared" si="45"/>
        <v>6.0985892228794167</v>
      </c>
    </row>
    <row r="98" spans="1:38" s="24" customFormat="1" ht="12">
      <c r="A98" s="146" t="s">
        <v>41</v>
      </c>
      <c r="B98" s="39">
        <v>87.388552500000003</v>
      </c>
      <c r="C98" s="38" t="s">
        <v>72</v>
      </c>
      <c r="D98" s="39">
        <v>52.710660843256349</v>
      </c>
      <c r="E98" s="38" t="s">
        <v>72</v>
      </c>
      <c r="F98" s="39">
        <v>27.657587133974364</v>
      </c>
      <c r="G98" s="38" t="s">
        <v>72</v>
      </c>
      <c r="H98" s="39">
        <v>23</v>
      </c>
      <c r="I98" s="38" t="s">
        <v>72</v>
      </c>
      <c r="J98" s="39">
        <v>76.098612023440865</v>
      </c>
      <c r="K98" s="39" t="s">
        <v>72</v>
      </c>
      <c r="L98" s="39">
        <v>135.25513933763349</v>
      </c>
      <c r="M98" s="39" t="s">
        <v>72</v>
      </c>
      <c r="N98" s="39">
        <v>481.82137238503401</v>
      </c>
      <c r="O98" s="39" t="s">
        <v>72</v>
      </c>
      <c r="P98" s="39">
        <v>395.91234109999999</v>
      </c>
      <c r="Q98" s="39" t="s">
        <v>72</v>
      </c>
      <c r="R98" s="39">
        <v>150.30306524117208</v>
      </c>
      <c r="S98" s="127" t="s">
        <v>72</v>
      </c>
      <c r="U98" s="108">
        <v>0.14339891673359448</v>
      </c>
      <c r="V98" s="108"/>
      <c r="W98" s="108">
        <v>8.6864976525541496E-2</v>
      </c>
      <c r="X98" s="108"/>
      <c r="Y98" s="108">
        <v>4.9743077727137867E-2</v>
      </c>
      <c r="Z98" s="108"/>
      <c r="AA98" s="108">
        <v>3.4474199509087401E-2</v>
      </c>
      <c r="AB98" s="108"/>
      <c r="AC98" s="108">
        <v>0.10818253343823761</v>
      </c>
      <c r="AD98" s="38"/>
      <c r="AE98" s="40">
        <f t="shared" si="44"/>
        <v>0.15004609652489598</v>
      </c>
      <c r="AF98" s="40"/>
      <c r="AG98" s="40">
        <f t="shared" si="42"/>
        <v>0.37514136350707666</v>
      </c>
      <c r="AH98" s="40"/>
      <c r="AI98" s="40">
        <f>P98/SUM($P$93+$P$94)*100</f>
        <v>0.37408325253545616</v>
      </c>
      <c r="AK98" s="40">
        <f t="shared" si="45"/>
        <v>0.25504271241009202</v>
      </c>
    </row>
    <row r="99" spans="1:38" s="24" customFormat="1" ht="12">
      <c r="A99" s="117" t="s">
        <v>3</v>
      </c>
      <c r="B99" s="39">
        <v>0</v>
      </c>
      <c r="C99" s="38"/>
      <c r="D99" s="39">
        <v>14.502241323529411</v>
      </c>
      <c r="E99" s="38" t="s">
        <v>72</v>
      </c>
      <c r="F99" s="39">
        <v>189.03386405578982</v>
      </c>
      <c r="G99" s="38" t="s">
        <v>72</v>
      </c>
      <c r="H99" s="39">
        <v>546</v>
      </c>
      <c r="I99" s="38"/>
      <c r="J99" s="39">
        <v>540.63543898908154</v>
      </c>
      <c r="K99" s="39"/>
      <c r="L99" s="39">
        <v>637.75723616485959</v>
      </c>
      <c r="M99" s="39"/>
      <c r="N99" s="39">
        <v>3227.3456633348574</v>
      </c>
      <c r="O99" s="39"/>
      <c r="P99" s="39">
        <v>7679.3101880000004</v>
      </c>
      <c r="Q99" s="39"/>
      <c r="R99" s="39">
        <v>4876.0471069127261</v>
      </c>
      <c r="S99" s="39"/>
      <c r="T99" s="127"/>
      <c r="U99" s="40">
        <v>0</v>
      </c>
      <c r="V99" s="40"/>
      <c r="W99" s="40" t="s">
        <v>81</v>
      </c>
      <c r="X99" s="108"/>
      <c r="Y99" s="40" t="s">
        <v>81</v>
      </c>
      <c r="Z99" s="108"/>
      <c r="AA99" s="40" t="s">
        <v>81</v>
      </c>
      <c r="AB99" s="108"/>
      <c r="AC99" s="40" t="s">
        <v>81</v>
      </c>
      <c r="AD99" s="38"/>
      <c r="AE99" s="40" t="s">
        <v>81</v>
      </c>
      <c r="AF99" s="40"/>
      <c r="AG99" s="40" t="s">
        <v>81</v>
      </c>
      <c r="AH99" s="40"/>
      <c r="AI99" s="40" t="s">
        <v>81</v>
      </c>
      <c r="AK99" s="40" t="s">
        <v>81</v>
      </c>
    </row>
    <row r="100" spans="1:38" s="52" customFormat="1" ht="6.6" customHeight="1" thickBot="1">
      <c r="A100" s="14"/>
      <c r="B100" s="63"/>
      <c r="C100" s="64"/>
      <c r="D100" s="65"/>
      <c r="E100" s="64"/>
      <c r="F100" s="65"/>
      <c r="G100" s="64"/>
      <c r="H100" s="65"/>
      <c r="I100" s="64"/>
      <c r="J100" s="64"/>
      <c r="K100" s="64"/>
      <c r="L100" s="64"/>
      <c r="M100" s="64"/>
      <c r="N100" s="64"/>
      <c r="O100" s="64"/>
      <c r="P100" s="64"/>
      <c r="Q100" s="64"/>
      <c r="R100" s="64"/>
      <c r="S100" s="64"/>
      <c r="T100" s="66"/>
      <c r="U100" s="67"/>
      <c r="V100" s="68"/>
      <c r="W100" s="67"/>
      <c r="X100" s="69"/>
      <c r="Y100" s="67"/>
      <c r="Z100" s="69"/>
      <c r="AA100" s="67"/>
      <c r="AB100" s="69"/>
      <c r="AC100" s="64"/>
      <c r="AD100" s="64"/>
      <c r="AE100" s="64"/>
      <c r="AF100" s="64"/>
      <c r="AG100" s="64"/>
      <c r="AH100" s="64"/>
      <c r="AI100" s="64"/>
      <c r="AJ100" s="64"/>
      <c r="AK100" s="64"/>
      <c r="AL100" s="64"/>
    </row>
    <row r="101" spans="1:38" ht="6.6" customHeight="1">
      <c r="A101" s="27"/>
      <c r="B101" s="70" t="s">
        <v>76</v>
      </c>
      <c r="D101" s="27"/>
      <c r="E101" s="38"/>
      <c r="F101" s="27"/>
      <c r="G101" s="38"/>
      <c r="H101" s="27"/>
      <c r="I101" s="38"/>
      <c r="J101" s="38"/>
      <c r="K101" s="38"/>
      <c r="L101" s="38"/>
      <c r="M101" s="38"/>
      <c r="N101" s="38"/>
      <c r="O101" s="38"/>
      <c r="P101" s="38"/>
      <c r="Q101" s="38"/>
      <c r="R101" s="38"/>
      <c r="S101" s="38"/>
      <c r="AC101" s="38"/>
      <c r="AD101" s="38"/>
      <c r="AE101" s="38"/>
      <c r="AF101" s="38"/>
      <c r="AK101" s="207"/>
    </row>
    <row r="102" spans="1:38" ht="15" customHeight="1">
      <c r="A102" s="265" t="s">
        <v>192</v>
      </c>
      <c r="B102" s="265"/>
      <c r="C102" s="265"/>
      <c r="D102" s="265"/>
      <c r="E102" s="265"/>
      <c r="F102" s="265"/>
      <c r="G102" s="265"/>
      <c r="H102" s="265"/>
      <c r="I102" s="265"/>
      <c r="J102" s="265"/>
      <c r="K102" s="265"/>
      <c r="L102" s="265"/>
      <c r="M102" s="265"/>
      <c r="N102" s="265"/>
      <c r="O102" s="265"/>
      <c r="P102" s="265"/>
      <c r="Q102" s="265"/>
      <c r="R102" s="265"/>
      <c r="S102" s="265"/>
      <c r="T102" s="265"/>
      <c r="U102" s="265"/>
      <c r="V102" s="265"/>
      <c r="W102" s="265"/>
      <c r="X102" s="265"/>
      <c r="Y102" s="265"/>
      <c r="Z102" s="265"/>
      <c r="AA102" s="265"/>
      <c r="AB102" s="265"/>
      <c r="AC102" s="38"/>
      <c r="AD102" s="38"/>
      <c r="AE102" s="38"/>
      <c r="AF102" s="38"/>
      <c r="AK102" s="207"/>
    </row>
    <row r="103" spans="1:38" ht="22.5" customHeight="1">
      <c r="A103" s="261" t="s">
        <v>181</v>
      </c>
      <c r="B103" s="261"/>
      <c r="C103" s="261"/>
      <c r="D103" s="261"/>
      <c r="E103" s="261"/>
      <c r="F103" s="261"/>
      <c r="G103" s="261"/>
      <c r="H103" s="261"/>
      <c r="I103" s="261"/>
      <c r="J103" s="261"/>
      <c r="K103" s="261"/>
      <c r="L103" s="261"/>
      <c r="M103" s="261"/>
      <c r="N103" s="261"/>
      <c r="O103" s="261"/>
      <c r="P103" s="261"/>
      <c r="Q103" s="261"/>
      <c r="R103" s="261"/>
      <c r="S103" s="261"/>
      <c r="T103" s="261"/>
      <c r="U103" s="261"/>
      <c r="V103" s="261"/>
      <c r="W103" s="261"/>
      <c r="X103" s="261"/>
      <c r="Y103" s="261"/>
      <c r="Z103" s="261"/>
      <c r="AA103" s="261"/>
      <c r="AB103" s="261"/>
      <c r="AC103" s="100"/>
      <c r="AD103" s="100"/>
      <c r="AE103" s="100"/>
      <c r="AF103" s="100"/>
      <c r="AK103" s="207"/>
    </row>
    <row r="104" spans="1:38" s="4" customFormat="1" ht="11.25">
      <c r="A104" s="5" t="s">
        <v>182</v>
      </c>
      <c r="B104" s="19"/>
      <c r="C104" s="20"/>
      <c r="E104" s="21"/>
      <c r="G104" s="21"/>
      <c r="I104" s="21"/>
      <c r="J104" s="21"/>
      <c r="K104" s="21"/>
      <c r="L104" s="21"/>
      <c r="M104" s="21"/>
      <c r="N104" s="21"/>
      <c r="O104" s="21"/>
      <c r="P104" s="21"/>
      <c r="Q104" s="21"/>
      <c r="R104" s="21"/>
      <c r="S104" s="21"/>
      <c r="U104" s="19"/>
      <c r="V104" s="18"/>
      <c r="W104" s="19"/>
      <c r="Y104" s="19"/>
      <c r="AA104" s="19"/>
      <c r="AC104" s="21"/>
      <c r="AD104" s="21"/>
      <c r="AE104" s="21"/>
      <c r="AF104" s="21"/>
      <c r="AG104" s="212"/>
      <c r="AH104" s="212"/>
      <c r="AI104" s="212"/>
      <c r="AK104" s="212"/>
    </row>
    <row r="105" spans="1:38" s="4" customFormat="1" ht="11.25">
      <c r="A105" s="3" t="s">
        <v>183</v>
      </c>
      <c r="B105" s="19"/>
      <c r="C105" s="20"/>
      <c r="E105" s="21"/>
      <c r="G105" s="21"/>
      <c r="I105" s="21"/>
      <c r="J105" s="21"/>
      <c r="K105" s="21"/>
      <c r="L105" s="21"/>
      <c r="M105" s="21"/>
      <c r="N105" s="21"/>
      <c r="O105" s="21"/>
      <c r="P105" s="21"/>
      <c r="Q105" s="21"/>
      <c r="R105" s="21"/>
      <c r="S105" s="21"/>
      <c r="U105" s="19"/>
      <c r="V105" s="18"/>
      <c r="W105" s="19"/>
      <c r="Y105" s="19"/>
      <c r="AA105" s="19"/>
      <c r="AC105" s="21"/>
      <c r="AD105" s="21"/>
      <c r="AE105" s="21"/>
      <c r="AF105" s="21"/>
      <c r="AG105" s="212"/>
      <c r="AH105" s="212"/>
      <c r="AI105" s="212"/>
      <c r="AK105" s="212"/>
    </row>
    <row r="106" spans="1:38" s="4" customFormat="1" ht="11.25">
      <c r="A106" s="3" t="s">
        <v>184</v>
      </c>
      <c r="B106" s="19"/>
      <c r="C106" s="20"/>
      <c r="E106" s="21"/>
      <c r="G106" s="21"/>
      <c r="I106" s="21"/>
      <c r="J106" s="21"/>
      <c r="K106" s="21"/>
      <c r="L106" s="21"/>
      <c r="M106" s="21"/>
      <c r="N106" s="21"/>
      <c r="O106" s="21"/>
      <c r="P106" s="21"/>
      <c r="Q106" s="21"/>
      <c r="R106" s="21"/>
      <c r="S106" s="21"/>
      <c r="U106" s="19"/>
      <c r="V106" s="18"/>
      <c r="W106" s="19"/>
      <c r="Y106" s="19"/>
      <c r="AA106" s="19"/>
      <c r="AC106" s="21"/>
      <c r="AD106" s="21"/>
      <c r="AE106" s="21"/>
      <c r="AF106" s="21"/>
      <c r="AG106" s="212"/>
      <c r="AH106" s="212"/>
      <c r="AI106" s="212"/>
      <c r="AK106" s="212"/>
    </row>
    <row r="107" spans="1:38" s="4" customFormat="1" ht="11.25">
      <c r="A107" s="259" t="s">
        <v>210</v>
      </c>
      <c r="B107" s="19"/>
      <c r="C107" s="20"/>
      <c r="E107" s="21"/>
      <c r="G107" s="21"/>
      <c r="I107" s="21"/>
      <c r="J107" s="21"/>
      <c r="K107" s="21"/>
      <c r="L107" s="21"/>
      <c r="M107" s="21"/>
      <c r="N107" s="21"/>
      <c r="O107" s="21"/>
      <c r="P107" s="21"/>
      <c r="Q107" s="21"/>
      <c r="R107" s="21"/>
      <c r="S107" s="21"/>
      <c r="U107" s="19"/>
      <c r="V107" s="18"/>
      <c r="W107" s="19"/>
      <c r="Y107" s="19"/>
      <c r="AA107" s="19"/>
      <c r="AC107" s="21"/>
      <c r="AD107" s="21"/>
      <c r="AE107" s="21"/>
      <c r="AF107" s="21"/>
      <c r="AG107" s="212"/>
      <c r="AH107" s="212"/>
      <c r="AI107" s="212"/>
      <c r="AK107" s="212"/>
    </row>
    <row r="108" spans="1:38" s="4" customFormat="1" ht="11.25">
      <c r="A108" s="3" t="s">
        <v>211</v>
      </c>
      <c r="B108" s="19"/>
      <c r="C108" s="20"/>
      <c r="E108" s="21"/>
      <c r="G108" s="21"/>
      <c r="I108" s="21"/>
      <c r="J108" s="21"/>
      <c r="K108" s="21"/>
      <c r="L108" s="21"/>
      <c r="M108" s="21"/>
      <c r="N108" s="21"/>
      <c r="O108" s="21"/>
      <c r="P108" s="21"/>
      <c r="Q108" s="21"/>
      <c r="R108" s="21"/>
      <c r="S108" s="21"/>
      <c r="U108" s="19"/>
      <c r="V108" s="18"/>
      <c r="W108" s="19"/>
      <c r="Y108" s="19"/>
      <c r="AA108" s="19"/>
      <c r="AC108" s="21"/>
      <c r="AD108" s="21"/>
      <c r="AE108" s="21"/>
      <c r="AF108" s="21"/>
      <c r="AG108" s="212"/>
      <c r="AH108" s="212"/>
      <c r="AI108" s="212"/>
      <c r="AK108" s="212"/>
    </row>
    <row r="109" spans="1:38" s="4" customFormat="1" ht="15" customHeight="1">
      <c r="A109" s="260" t="s">
        <v>163</v>
      </c>
      <c r="B109" s="260"/>
      <c r="C109" s="260"/>
      <c r="D109" s="260"/>
      <c r="E109" s="260"/>
      <c r="F109" s="260"/>
      <c r="G109" s="260"/>
      <c r="H109" s="260"/>
      <c r="I109" s="260"/>
      <c r="J109" s="260"/>
      <c r="K109" s="260"/>
      <c r="L109" s="260"/>
      <c r="M109" s="260"/>
      <c r="N109" s="260"/>
      <c r="O109" s="260"/>
      <c r="P109" s="260"/>
      <c r="Q109" s="260"/>
      <c r="R109" s="260"/>
      <c r="S109" s="260"/>
      <c r="T109" s="260"/>
      <c r="U109" s="260"/>
      <c r="V109" s="260"/>
      <c r="W109" s="260"/>
      <c r="X109" s="260"/>
      <c r="Y109" s="260"/>
      <c r="Z109" s="260"/>
      <c r="AA109" s="260"/>
      <c r="AB109" s="260"/>
      <c r="AG109" s="212"/>
      <c r="AH109" s="212"/>
      <c r="AI109" s="212"/>
      <c r="AK109" s="212"/>
    </row>
    <row r="110" spans="1:38" s="4" customFormat="1" ht="15" customHeight="1">
      <c r="A110" s="260" t="s">
        <v>164</v>
      </c>
      <c r="B110" s="260"/>
      <c r="C110" s="260"/>
      <c r="D110" s="260"/>
      <c r="E110" s="260"/>
      <c r="F110" s="260"/>
      <c r="G110" s="260"/>
      <c r="H110" s="260"/>
      <c r="I110" s="260"/>
      <c r="J110" s="260"/>
      <c r="K110" s="260"/>
      <c r="L110" s="260"/>
      <c r="M110" s="260"/>
      <c r="N110" s="260"/>
      <c r="O110" s="260"/>
      <c r="P110" s="260"/>
      <c r="Q110" s="260"/>
      <c r="R110" s="260"/>
      <c r="S110" s="260"/>
      <c r="T110" s="260"/>
      <c r="U110" s="260"/>
      <c r="V110" s="260"/>
      <c r="W110" s="260"/>
      <c r="X110" s="260"/>
      <c r="Y110" s="260"/>
      <c r="Z110" s="260"/>
      <c r="AA110" s="260"/>
      <c r="AB110" s="260"/>
      <c r="AG110" s="212"/>
      <c r="AH110" s="212"/>
      <c r="AI110" s="212"/>
      <c r="AK110" s="212"/>
    </row>
    <row r="111" spans="1:38" s="4" customFormat="1" ht="11.25">
      <c r="A111" s="124" t="s">
        <v>73</v>
      </c>
      <c r="B111" s="18"/>
      <c r="C111" s="129"/>
      <c r="D111" s="131"/>
      <c r="E111" s="130"/>
      <c r="F111" s="131"/>
      <c r="G111" s="130"/>
      <c r="H111" s="131"/>
      <c r="I111" s="130"/>
      <c r="J111" s="130"/>
      <c r="K111" s="130"/>
      <c r="L111" s="130"/>
      <c r="M111" s="130"/>
      <c r="N111" s="130"/>
      <c r="O111" s="130"/>
      <c r="P111" s="130"/>
      <c r="Q111" s="130"/>
      <c r="R111" s="130"/>
      <c r="S111" s="130"/>
      <c r="T111" s="130"/>
      <c r="AC111" s="130"/>
      <c r="AD111" s="130"/>
      <c r="AE111" s="130"/>
      <c r="AF111" s="130"/>
      <c r="AG111" s="212"/>
      <c r="AH111" s="212"/>
      <c r="AI111" s="212"/>
      <c r="AK111" s="212"/>
    </row>
    <row r="112" spans="1:38" s="4" customFormat="1" ht="11.25">
      <c r="A112" s="4" t="s">
        <v>95</v>
      </c>
      <c r="B112" s="122"/>
      <c r="C112" s="132"/>
      <c r="D112" s="123"/>
      <c r="E112" s="133"/>
      <c r="F112" s="123"/>
      <c r="G112" s="133"/>
      <c r="H112" s="123"/>
      <c r="I112" s="133"/>
      <c r="J112" s="133"/>
      <c r="K112" s="133"/>
      <c r="L112" s="133"/>
      <c r="M112" s="133"/>
      <c r="N112" s="133"/>
      <c r="O112" s="133"/>
      <c r="P112" s="133"/>
      <c r="Q112" s="133"/>
      <c r="R112" s="133"/>
      <c r="S112" s="133"/>
      <c r="T112" s="133"/>
      <c r="AC112" s="133"/>
      <c r="AD112" s="133"/>
      <c r="AE112" s="133"/>
      <c r="AF112" s="133"/>
      <c r="AG112" s="212"/>
      <c r="AH112" s="212"/>
      <c r="AI112" s="212"/>
      <c r="AK112" s="212"/>
    </row>
    <row r="113" spans="1:37" s="4" customFormat="1" ht="11.25">
      <c r="A113" s="4" t="s">
        <v>207</v>
      </c>
      <c r="C113" s="134"/>
      <c r="E113" s="130"/>
      <c r="F113" s="21"/>
      <c r="G113" s="130"/>
      <c r="I113" s="130"/>
      <c r="J113" s="130"/>
      <c r="K113" s="130"/>
      <c r="L113" s="130"/>
      <c r="M113" s="130"/>
      <c r="N113" s="130"/>
      <c r="O113" s="130"/>
      <c r="P113" s="130"/>
      <c r="Q113" s="130"/>
      <c r="R113" s="130"/>
      <c r="S113" s="130"/>
      <c r="U113" s="130"/>
      <c r="V113" s="130"/>
      <c r="W113" s="130"/>
      <c r="X113" s="130"/>
      <c r="Y113" s="130"/>
      <c r="Z113" s="130"/>
      <c r="AA113" s="130"/>
      <c r="AB113" s="130"/>
      <c r="AC113" s="130"/>
      <c r="AD113" s="130"/>
      <c r="AE113" s="130"/>
      <c r="AF113" s="130"/>
      <c r="AG113" s="212"/>
      <c r="AH113" s="212"/>
      <c r="AI113" s="212"/>
      <c r="AK113" s="212"/>
    </row>
    <row r="114" spans="1:37">
      <c r="A114" s="71"/>
      <c r="B114" s="71"/>
      <c r="C114" s="38"/>
      <c r="D114" s="71"/>
      <c r="E114" s="38"/>
      <c r="F114" s="71"/>
      <c r="G114" s="38"/>
      <c r="H114" s="71"/>
      <c r="I114" s="38"/>
      <c r="J114" s="38"/>
      <c r="K114" s="38"/>
      <c r="L114" s="38"/>
      <c r="M114" s="38"/>
      <c r="N114" s="38"/>
      <c r="O114" s="38"/>
      <c r="P114" s="38"/>
      <c r="Q114" s="38"/>
      <c r="R114" s="38"/>
      <c r="S114" s="38"/>
      <c r="AC114" s="38"/>
      <c r="AD114" s="38"/>
      <c r="AE114" s="38"/>
      <c r="AF114" s="38"/>
      <c r="AK114" s="207"/>
    </row>
    <row r="115" spans="1:37" ht="12.75" customHeight="1">
      <c r="A115" s="71"/>
      <c r="B115" s="71"/>
      <c r="C115" s="38"/>
      <c r="D115" s="71"/>
      <c r="E115" s="38"/>
      <c r="F115" s="71"/>
      <c r="G115" s="38"/>
      <c r="H115" s="71"/>
      <c r="I115" s="38"/>
      <c r="J115" s="38"/>
      <c r="K115" s="38"/>
      <c r="L115" s="38"/>
      <c r="M115" s="38"/>
      <c r="N115" s="38"/>
      <c r="O115" s="38"/>
      <c r="P115" s="38"/>
      <c r="Q115" s="38"/>
      <c r="R115" s="38"/>
      <c r="S115" s="38"/>
      <c r="AC115" s="38"/>
      <c r="AD115" s="38"/>
      <c r="AE115" s="38"/>
      <c r="AF115" s="38"/>
      <c r="AK115" s="207"/>
    </row>
    <row r="116" spans="1:37">
      <c r="A116" s="77"/>
      <c r="B116" s="78"/>
      <c r="D116" s="71"/>
      <c r="E116" s="38"/>
      <c r="F116" s="71"/>
      <c r="G116" s="38"/>
      <c r="H116" s="71"/>
      <c r="I116" s="38"/>
      <c r="J116" s="38"/>
      <c r="K116" s="38"/>
      <c r="L116" s="38"/>
      <c r="M116" s="38"/>
      <c r="N116" s="38"/>
      <c r="O116" s="38"/>
      <c r="P116" s="38"/>
      <c r="Q116" s="38"/>
      <c r="R116" s="38"/>
      <c r="S116" s="38"/>
      <c r="AC116" s="38"/>
      <c r="AD116" s="38"/>
      <c r="AE116" s="38"/>
      <c r="AF116" s="38"/>
      <c r="AK116" s="207"/>
    </row>
    <row r="117" spans="1:37">
      <c r="D117" s="71"/>
      <c r="E117" s="38"/>
      <c r="F117" s="71"/>
      <c r="G117" s="38"/>
      <c r="H117" s="71"/>
      <c r="I117" s="38"/>
      <c r="J117" s="38"/>
      <c r="K117" s="38"/>
      <c r="L117" s="38"/>
      <c r="M117" s="38"/>
      <c r="N117" s="38"/>
      <c r="O117" s="38"/>
      <c r="P117" s="38"/>
      <c r="Q117" s="38"/>
      <c r="R117" s="38"/>
      <c r="S117" s="38"/>
      <c r="AC117" s="38"/>
      <c r="AD117" s="38"/>
      <c r="AE117" s="38"/>
      <c r="AF117" s="38"/>
      <c r="AK117" s="207"/>
    </row>
    <row r="118" spans="1:37">
      <c r="D118" s="71"/>
      <c r="E118" s="38"/>
      <c r="F118" s="71"/>
      <c r="G118" s="38"/>
      <c r="H118" s="71"/>
      <c r="I118" s="38"/>
      <c r="J118" s="38"/>
      <c r="K118" s="38"/>
      <c r="L118" s="38"/>
      <c r="M118" s="38"/>
      <c r="N118" s="38"/>
      <c r="O118" s="38"/>
      <c r="P118" s="38"/>
      <c r="Q118" s="38"/>
      <c r="R118" s="38"/>
      <c r="S118" s="38"/>
      <c r="AC118" s="38"/>
      <c r="AD118" s="38"/>
      <c r="AE118" s="38"/>
      <c r="AF118" s="38"/>
      <c r="AK118" s="207"/>
    </row>
    <row r="119" spans="1:37">
      <c r="D119" s="71"/>
      <c r="E119" s="38"/>
      <c r="F119" s="71"/>
      <c r="G119" s="38"/>
      <c r="H119" s="71"/>
      <c r="I119" s="38"/>
      <c r="J119" s="38"/>
      <c r="K119" s="38"/>
      <c r="L119" s="38"/>
      <c r="M119" s="38"/>
      <c r="N119" s="38"/>
      <c r="O119" s="38"/>
      <c r="P119" s="38"/>
      <c r="Q119" s="38"/>
      <c r="R119" s="38"/>
      <c r="S119" s="38"/>
      <c r="AC119" s="38"/>
      <c r="AD119" s="38"/>
      <c r="AE119" s="38"/>
      <c r="AF119" s="38"/>
      <c r="AK119" s="207"/>
    </row>
    <row r="120" spans="1:37">
      <c r="D120" s="71"/>
      <c r="E120" s="38"/>
      <c r="F120" s="71"/>
      <c r="G120" s="38"/>
      <c r="H120" s="71"/>
      <c r="I120" s="38"/>
      <c r="J120" s="38"/>
      <c r="K120" s="38"/>
      <c r="L120" s="38"/>
      <c r="M120" s="38"/>
      <c r="N120" s="38"/>
      <c r="O120" s="38"/>
      <c r="P120" s="38"/>
      <c r="Q120" s="38"/>
      <c r="R120" s="38"/>
      <c r="S120" s="38"/>
      <c r="AC120" s="38"/>
      <c r="AD120" s="38"/>
      <c r="AE120" s="38"/>
      <c r="AF120" s="38"/>
      <c r="AK120" s="207"/>
    </row>
    <row r="121" spans="1:37">
      <c r="D121" s="71"/>
      <c r="E121" s="38"/>
      <c r="F121" s="71"/>
      <c r="G121" s="38"/>
      <c r="H121" s="71"/>
      <c r="I121" s="38"/>
      <c r="J121" s="38"/>
      <c r="K121" s="38"/>
      <c r="L121" s="38"/>
      <c r="M121" s="38"/>
      <c r="N121" s="38"/>
      <c r="O121" s="38"/>
      <c r="P121" s="38"/>
      <c r="Q121" s="38"/>
      <c r="R121" s="38"/>
      <c r="S121" s="38"/>
      <c r="AC121" s="38"/>
      <c r="AD121" s="38"/>
      <c r="AE121" s="38"/>
      <c r="AF121" s="38"/>
      <c r="AK121" s="207"/>
    </row>
    <row r="122" spans="1:37">
      <c r="D122" s="71"/>
      <c r="E122" s="38"/>
      <c r="F122" s="71"/>
      <c r="G122" s="38"/>
      <c r="H122" s="71"/>
      <c r="I122" s="38"/>
      <c r="J122" s="38"/>
      <c r="K122" s="38"/>
      <c r="L122" s="38"/>
      <c r="M122" s="38"/>
      <c r="N122" s="38"/>
      <c r="O122" s="38"/>
      <c r="P122" s="38"/>
      <c r="Q122" s="38"/>
      <c r="R122" s="38"/>
      <c r="S122" s="38"/>
      <c r="AC122" s="38"/>
      <c r="AD122" s="38"/>
      <c r="AE122" s="38"/>
      <c r="AF122" s="38"/>
      <c r="AK122" s="207"/>
    </row>
    <row r="123" spans="1:37">
      <c r="D123" s="71"/>
      <c r="E123" s="38"/>
      <c r="F123" s="71"/>
      <c r="G123" s="38"/>
      <c r="H123" s="71"/>
      <c r="I123" s="38"/>
      <c r="J123" s="38"/>
      <c r="K123" s="38"/>
      <c r="L123" s="38"/>
      <c r="M123" s="38"/>
      <c r="N123" s="38"/>
      <c r="O123" s="38"/>
      <c r="P123" s="38"/>
      <c r="Q123" s="38"/>
      <c r="R123" s="38"/>
      <c r="S123" s="38"/>
      <c r="AC123" s="38"/>
      <c r="AD123" s="38"/>
      <c r="AE123" s="38"/>
      <c r="AF123" s="38"/>
      <c r="AK123" s="207"/>
    </row>
    <row r="124" spans="1:37">
      <c r="D124" s="71"/>
      <c r="E124" s="38"/>
      <c r="F124" s="71"/>
      <c r="G124" s="38"/>
      <c r="H124" s="71"/>
      <c r="I124" s="38"/>
      <c r="J124" s="38"/>
      <c r="K124" s="38"/>
      <c r="L124" s="38"/>
      <c r="M124" s="38"/>
      <c r="N124" s="38"/>
      <c r="O124" s="38"/>
      <c r="P124" s="38"/>
      <c r="Q124" s="38"/>
      <c r="R124" s="38"/>
      <c r="S124" s="38"/>
      <c r="AC124" s="38"/>
      <c r="AD124" s="38"/>
      <c r="AE124" s="38"/>
      <c r="AF124" s="38"/>
      <c r="AK124" s="207"/>
    </row>
    <row r="125" spans="1:37">
      <c r="D125" s="79"/>
      <c r="E125" s="79"/>
      <c r="F125" s="79"/>
      <c r="G125" s="79"/>
      <c r="H125" s="79"/>
      <c r="I125" s="79"/>
      <c r="J125" s="79"/>
      <c r="K125" s="79"/>
      <c r="L125" s="79"/>
      <c r="M125" s="79"/>
      <c r="N125" s="79"/>
      <c r="O125" s="79"/>
      <c r="P125" s="79"/>
      <c r="Q125" s="79"/>
      <c r="R125" s="79"/>
      <c r="S125" s="79"/>
      <c r="U125" s="79"/>
      <c r="W125" s="79"/>
      <c r="Y125" s="79"/>
      <c r="AA125" s="79"/>
      <c r="AC125" s="79"/>
      <c r="AD125" s="79"/>
      <c r="AE125" s="79"/>
      <c r="AF125" s="79"/>
      <c r="AK125" s="207"/>
    </row>
    <row r="126" spans="1:37">
      <c r="D126" s="71"/>
      <c r="E126" s="38"/>
      <c r="F126" s="71"/>
      <c r="G126" s="38"/>
      <c r="H126" s="71"/>
      <c r="I126" s="38"/>
      <c r="J126" s="38"/>
      <c r="K126" s="38"/>
      <c r="L126" s="38"/>
      <c r="M126" s="38"/>
      <c r="N126" s="38"/>
      <c r="O126" s="38"/>
      <c r="P126" s="38"/>
      <c r="Q126" s="38"/>
      <c r="R126" s="38"/>
      <c r="S126" s="38"/>
      <c r="AC126" s="38"/>
      <c r="AD126" s="38"/>
      <c r="AE126" s="38"/>
      <c r="AF126" s="38"/>
      <c r="AK126" s="207"/>
    </row>
    <row r="127" spans="1:37">
      <c r="D127" s="71"/>
      <c r="E127" s="38"/>
      <c r="F127" s="71"/>
      <c r="G127" s="38"/>
      <c r="H127" s="71"/>
      <c r="I127" s="38"/>
      <c r="J127" s="38"/>
      <c r="K127" s="38"/>
      <c r="L127" s="38"/>
      <c r="M127" s="38"/>
      <c r="N127" s="38"/>
      <c r="O127" s="38"/>
      <c r="P127" s="38"/>
      <c r="Q127" s="38"/>
      <c r="R127" s="38"/>
      <c r="S127" s="38"/>
      <c r="AC127" s="38"/>
      <c r="AD127" s="38"/>
      <c r="AE127" s="38"/>
      <c r="AF127" s="38"/>
      <c r="AK127" s="207"/>
    </row>
    <row r="128" spans="1:37">
      <c r="A128" s="15"/>
      <c r="B128" s="48"/>
      <c r="D128" s="71"/>
      <c r="E128" s="38"/>
      <c r="F128" s="71"/>
      <c r="G128" s="38"/>
      <c r="H128" s="71"/>
      <c r="I128" s="38"/>
      <c r="J128" s="38"/>
      <c r="K128" s="38"/>
      <c r="L128" s="38"/>
      <c r="M128" s="38"/>
      <c r="N128" s="38"/>
      <c r="O128" s="38"/>
      <c r="P128" s="38"/>
      <c r="Q128" s="38"/>
      <c r="R128" s="38"/>
      <c r="S128" s="38"/>
      <c r="AC128" s="38"/>
      <c r="AD128" s="38"/>
      <c r="AE128" s="38"/>
      <c r="AF128" s="38"/>
      <c r="AK128" s="207"/>
    </row>
    <row r="129" spans="1:37">
      <c r="A129" s="15"/>
      <c r="B129" s="48"/>
      <c r="D129" s="71"/>
      <c r="E129" s="38"/>
      <c r="F129" s="71"/>
      <c r="G129" s="38"/>
      <c r="H129" s="71"/>
      <c r="I129" s="38"/>
      <c r="J129" s="38"/>
      <c r="K129" s="38"/>
      <c r="L129" s="38"/>
      <c r="M129" s="38"/>
      <c r="N129" s="38"/>
      <c r="O129" s="38"/>
      <c r="P129" s="38"/>
      <c r="Q129" s="38"/>
      <c r="R129" s="38"/>
      <c r="S129" s="38"/>
      <c r="AC129" s="38"/>
      <c r="AD129" s="38"/>
      <c r="AE129" s="38"/>
      <c r="AF129" s="38"/>
      <c r="AK129" s="207"/>
    </row>
    <row r="130" spans="1:37">
      <c r="A130" s="15"/>
      <c r="B130" s="48"/>
      <c r="D130" s="71"/>
      <c r="E130" s="38"/>
      <c r="F130" s="71"/>
      <c r="G130" s="38"/>
      <c r="H130" s="71"/>
      <c r="I130" s="38"/>
      <c r="J130" s="38"/>
      <c r="K130" s="38"/>
      <c r="L130" s="38"/>
      <c r="M130" s="38"/>
      <c r="N130" s="38"/>
      <c r="O130" s="38"/>
      <c r="P130" s="38"/>
      <c r="Q130" s="38"/>
      <c r="R130" s="38"/>
      <c r="S130" s="38"/>
      <c r="AC130" s="38"/>
      <c r="AD130" s="38"/>
      <c r="AE130" s="38"/>
      <c r="AF130" s="38"/>
      <c r="AK130" s="207"/>
    </row>
    <row r="131" spans="1:37">
      <c r="A131" s="15"/>
      <c r="B131" s="48"/>
      <c r="D131" s="71"/>
      <c r="E131" s="38"/>
      <c r="F131" s="71"/>
      <c r="G131" s="38"/>
      <c r="H131" s="71"/>
      <c r="I131" s="38"/>
      <c r="J131" s="38"/>
      <c r="K131" s="38"/>
      <c r="L131" s="38"/>
      <c r="M131" s="38"/>
      <c r="N131" s="38"/>
      <c r="O131" s="38"/>
      <c r="P131" s="38"/>
      <c r="Q131" s="38"/>
      <c r="R131" s="38"/>
      <c r="S131" s="38"/>
      <c r="AC131" s="38"/>
      <c r="AD131" s="38"/>
      <c r="AE131" s="38"/>
      <c r="AF131" s="38"/>
    </row>
    <row r="132" spans="1:37">
      <c r="A132" s="15"/>
      <c r="B132" s="48"/>
      <c r="D132" s="71"/>
      <c r="E132" s="38"/>
      <c r="F132" s="71"/>
      <c r="G132" s="38"/>
      <c r="H132" s="71"/>
      <c r="I132" s="38"/>
      <c r="J132" s="38"/>
      <c r="K132" s="38"/>
      <c r="L132" s="38"/>
      <c r="M132" s="38"/>
      <c r="N132" s="38"/>
      <c r="O132" s="38"/>
      <c r="P132" s="38"/>
      <c r="Q132" s="38"/>
      <c r="R132" s="38"/>
      <c r="S132" s="38"/>
      <c r="AC132" s="38"/>
      <c r="AD132" s="38"/>
      <c r="AE132" s="38"/>
      <c r="AF132" s="38"/>
    </row>
    <row r="133" spans="1:37">
      <c r="A133" s="15"/>
      <c r="B133" s="48"/>
      <c r="D133" s="71"/>
      <c r="E133" s="38"/>
      <c r="F133" s="71"/>
      <c r="G133" s="38"/>
      <c r="H133" s="71"/>
      <c r="I133" s="38"/>
      <c r="J133" s="38"/>
      <c r="K133" s="38"/>
      <c r="L133" s="38"/>
      <c r="M133" s="38"/>
      <c r="N133" s="38"/>
      <c r="O133" s="38"/>
      <c r="P133" s="38"/>
      <c r="Q133" s="38"/>
      <c r="R133" s="38"/>
      <c r="S133" s="38"/>
      <c r="AC133" s="38"/>
      <c r="AD133" s="38"/>
      <c r="AE133" s="38"/>
      <c r="AF133" s="38"/>
    </row>
    <row r="134" spans="1:37">
      <c r="A134" s="15"/>
      <c r="B134" s="48"/>
      <c r="D134" s="71"/>
      <c r="E134" s="38"/>
      <c r="F134" s="71"/>
      <c r="G134" s="38"/>
      <c r="H134" s="71"/>
      <c r="I134" s="38"/>
      <c r="J134" s="38"/>
      <c r="K134" s="38"/>
      <c r="L134" s="38"/>
      <c r="M134" s="38"/>
      <c r="N134" s="38"/>
      <c r="O134" s="38"/>
      <c r="P134" s="38"/>
      <c r="Q134" s="38"/>
      <c r="R134" s="38"/>
      <c r="S134" s="38"/>
      <c r="AC134" s="38"/>
      <c r="AD134" s="38"/>
      <c r="AE134" s="38"/>
      <c r="AF134" s="38"/>
    </row>
    <row r="135" spans="1:37">
      <c r="A135" s="15"/>
      <c r="B135" s="48"/>
      <c r="D135" s="71"/>
      <c r="E135" s="38"/>
      <c r="F135" s="71"/>
      <c r="G135" s="38"/>
      <c r="H135" s="71"/>
      <c r="I135" s="38"/>
      <c r="J135" s="38"/>
      <c r="K135" s="38"/>
      <c r="L135" s="38"/>
      <c r="M135" s="38"/>
      <c r="N135" s="38"/>
      <c r="O135" s="38"/>
      <c r="P135" s="38"/>
      <c r="Q135" s="38"/>
      <c r="R135" s="38"/>
      <c r="S135" s="38"/>
      <c r="AC135" s="38"/>
      <c r="AD135" s="38"/>
      <c r="AE135" s="38"/>
      <c r="AF135" s="38"/>
    </row>
    <row r="136" spans="1:37">
      <c r="A136" s="77"/>
      <c r="B136" s="93"/>
      <c r="C136" s="93"/>
      <c r="D136" s="71"/>
      <c r="E136" s="38"/>
      <c r="F136" s="71"/>
      <c r="G136" s="38"/>
      <c r="H136" s="71"/>
      <c r="I136" s="38"/>
      <c r="J136" s="38"/>
      <c r="K136" s="38"/>
      <c r="L136" s="38"/>
      <c r="M136" s="38"/>
      <c r="N136" s="38"/>
      <c r="O136" s="38"/>
      <c r="P136" s="38"/>
      <c r="Q136" s="38"/>
      <c r="R136" s="38"/>
      <c r="S136" s="38"/>
      <c r="AC136" s="38"/>
      <c r="AD136" s="38"/>
      <c r="AE136" s="38"/>
      <c r="AF136" s="38"/>
    </row>
    <row r="137" spans="1:37">
      <c r="A137" s="77"/>
      <c r="B137" s="93"/>
      <c r="C137" s="93"/>
      <c r="D137" s="71"/>
      <c r="E137" s="38"/>
      <c r="F137" s="71"/>
      <c r="G137" s="38"/>
      <c r="H137" s="71"/>
      <c r="I137" s="38"/>
      <c r="J137" s="38"/>
      <c r="K137" s="38"/>
      <c r="L137" s="38"/>
      <c r="M137" s="38"/>
      <c r="N137" s="38"/>
      <c r="O137" s="38"/>
      <c r="P137" s="38"/>
      <c r="Q137" s="38"/>
      <c r="R137" s="38"/>
      <c r="S137" s="38"/>
      <c r="AC137" s="38"/>
      <c r="AD137" s="38"/>
      <c r="AE137" s="38"/>
      <c r="AF137" s="38"/>
    </row>
    <row r="138" spans="1:37">
      <c r="A138" s="71"/>
      <c r="B138" s="71"/>
      <c r="C138" s="38"/>
      <c r="D138" s="71"/>
      <c r="E138" s="38"/>
      <c r="F138" s="71"/>
      <c r="G138" s="38"/>
      <c r="H138" s="71"/>
      <c r="I138" s="38"/>
      <c r="J138" s="38"/>
      <c r="K138" s="38"/>
      <c r="L138" s="38"/>
      <c r="M138" s="38"/>
      <c r="N138" s="38"/>
      <c r="O138" s="38"/>
      <c r="P138" s="38"/>
      <c r="Q138" s="38"/>
      <c r="R138" s="38"/>
      <c r="S138" s="38"/>
      <c r="AC138" s="38"/>
      <c r="AD138" s="38"/>
      <c r="AE138" s="38"/>
      <c r="AF138" s="38"/>
    </row>
    <row r="139" spans="1:37">
      <c r="A139" s="71"/>
      <c r="B139" s="71"/>
      <c r="C139" s="38"/>
      <c r="D139" s="71"/>
      <c r="E139" s="38"/>
      <c r="F139" s="71"/>
      <c r="G139" s="38"/>
      <c r="H139" s="71"/>
      <c r="I139" s="38"/>
      <c r="J139" s="38"/>
      <c r="K139" s="38"/>
      <c r="L139" s="38"/>
      <c r="M139" s="38"/>
      <c r="N139" s="38"/>
      <c r="O139" s="38"/>
      <c r="P139" s="38"/>
      <c r="Q139" s="38"/>
      <c r="R139" s="38"/>
      <c r="S139" s="38"/>
      <c r="AC139" s="38"/>
      <c r="AD139" s="38"/>
      <c r="AE139" s="38"/>
      <c r="AF139" s="38"/>
    </row>
    <row r="140" spans="1:37">
      <c r="A140" s="71"/>
      <c r="B140" s="71"/>
      <c r="C140" s="38"/>
      <c r="D140" s="71"/>
      <c r="E140" s="38"/>
      <c r="F140" s="71"/>
      <c r="G140" s="38"/>
      <c r="H140" s="71"/>
      <c r="I140" s="38"/>
      <c r="J140" s="38"/>
      <c r="K140" s="38"/>
      <c r="L140" s="38"/>
      <c r="M140" s="38"/>
      <c r="N140" s="38"/>
      <c r="O140" s="38"/>
      <c r="P140" s="38"/>
      <c r="Q140" s="38"/>
      <c r="R140" s="38"/>
      <c r="S140" s="38"/>
      <c r="AC140" s="38"/>
      <c r="AD140" s="38"/>
      <c r="AE140" s="38"/>
      <c r="AF140" s="38"/>
    </row>
    <row r="141" spans="1:37">
      <c r="A141" s="71"/>
      <c r="B141" s="71"/>
      <c r="C141" s="38"/>
      <c r="D141" s="71"/>
      <c r="E141" s="38"/>
      <c r="F141" s="71"/>
      <c r="G141" s="38"/>
      <c r="H141" s="71"/>
      <c r="I141" s="38"/>
      <c r="J141" s="38"/>
      <c r="K141" s="38"/>
      <c r="L141" s="38"/>
      <c r="M141" s="38"/>
      <c r="N141" s="38"/>
      <c r="O141" s="38"/>
      <c r="P141" s="38"/>
      <c r="Q141" s="38"/>
      <c r="R141" s="38"/>
      <c r="S141" s="38"/>
      <c r="AC141" s="38"/>
      <c r="AD141" s="38"/>
      <c r="AE141" s="38"/>
      <c r="AF141" s="38"/>
    </row>
    <row r="142" spans="1:37">
      <c r="A142" s="71"/>
      <c r="B142" s="71"/>
      <c r="C142" s="38"/>
      <c r="D142" s="71"/>
      <c r="E142" s="38"/>
      <c r="F142" s="71"/>
      <c r="G142" s="38"/>
      <c r="H142" s="71"/>
      <c r="I142" s="38"/>
      <c r="J142" s="38"/>
      <c r="K142" s="38"/>
      <c r="L142" s="38"/>
      <c r="M142" s="38"/>
      <c r="N142" s="38"/>
      <c r="O142" s="38"/>
      <c r="P142" s="38"/>
      <c r="Q142" s="38"/>
      <c r="R142" s="38"/>
      <c r="S142" s="38"/>
      <c r="AC142" s="38"/>
      <c r="AD142" s="38"/>
      <c r="AE142" s="38"/>
      <c r="AF142" s="38"/>
    </row>
    <row r="143" spans="1:37">
      <c r="A143" s="71"/>
      <c r="B143" s="71"/>
      <c r="C143" s="38"/>
      <c r="D143" s="71"/>
      <c r="E143" s="38"/>
      <c r="F143" s="71"/>
      <c r="G143" s="38"/>
      <c r="H143" s="71"/>
      <c r="I143" s="38"/>
      <c r="J143" s="38"/>
      <c r="K143" s="38"/>
      <c r="L143" s="38"/>
      <c r="M143" s="38"/>
      <c r="N143" s="38"/>
      <c r="O143" s="38"/>
      <c r="P143" s="38"/>
      <c r="Q143" s="38"/>
      <c r="R143" s="38"/>
      <c r="S143" s="38"/>
      <c r="AC143" s="38"/>
      <c r="AD143" s="38"/>
      <c r="AE143" s="38"/>
      <c r="AF143" s="38"/>
    </row>
    <row r="144" spans="1:37">
      <c r="A144" s="71"/>
      <c r="B144" s="71"/>
      <c r="C144" s="38"/>
      <c r="D144" s="71"/>
      <c r="E144" s="38"/>
      <c r="F144" s="71"/>
      <c r="G144" s="38"/>
      <c r="H144" s="71"/>
      <c r="I144" s="38"/>
      <c r="J144" s="38"/>
      <c r="K144" s="38"/>
      <c r="L144" s="38"/>
      <c r="M144" s="38"/>
      <c r="N144" s="38"/>
      <c r="O144" s="38"/>
      <c r="P144" s="38"/>
      <c r="Q144" s="38"/>
      <c r="R144" s="38"/>
      <c r="S144" s="38"/>
      <c r="AC144" s="38"/>
      <c r="AD144" s="38"/>
      <c r="AE144" s="38"/>
      <c r="AF144" s="38"/>
    </row>
    <row r="145" spans="1:32">
      <c r="A145" s="71"/>
      <c r="B145" s="71"/>
      <c r="C145" s="38"/>
      <c r="D145" s="71"/>
      <c r="E145" s="38"/>
      <c r="F145" s="71"/>
      <c r="G145" s="38"/>
      <c r="H145" s="71"/>
      <c r="I145" s="38"/>
      <c r="J145" s="38"/>
      <c r="K145" s="38"/>
      <c r="L145" s="38"/>
      <c r="M145" s="38"/>
      <c r="N145" s="38"/>
      <c r="O145" s="38"/>
      <c r="P145" s="38"/>
      <c r="Q145" s="38"/>
      <c r="R145" s="38"/>
      <c r="S145" s="38"/>
      <c r="AC145" s="38"/>
      <c r="AD145" s="38"/>
      <c r="AE145" s="38"/>
      <c r="AF145" s="38"/>
    </row>
    <row r="146" spans="1:32">
      <c r="A146" s="71"/>
      <c r="B146" s="71"/>
      <c r="C146" s="38"/>
      <c r="D146" s="71"/>
      <c r="E146" s="38"/>
      <c r="F146" s="71"/>
      <c r="G146" s="38"/>
      <c r="H146" s="71"/>
      <c r="I146" s="38"/>
      <c r="J146" s="38"/>
      <c r="K146" s="38"/>
      <c r="L146" s="38"/>
      <c r="M146" s="38"/>
      <c r="N146" s="38"/>
      <c r="O146" s="38"/>
      <c r="P146" s="38"/>
      <c r="Q146" s="38"/>
      <c r="R146" s="38"/>
      <c r="S146" s="38"/>
      <c r="AC146" s="38"/>
      <c r="AD146" s="38"/>
      <c r="AE146" s="38"/>
      <c r="AF146" s="38"/>
    </row>
    <row r="147" spans="1:32">
      <c r="A147" s="71"/>
      <c r="B147" s="71"/>
      <c r="C147" s="38"/>
      <c r="D147" s="71"/>
      <c r="E147" s="38"/>
      <c r="F147" s="71"/>
      <c r="G147" s="38"/>
      <c r="H147" s="71"/>
      <c r="I147" s="38"/>
      <c r="J147" s="38"/>
      <c r="K147" s="38"/>
      <c r="L147" s="38"/>
      <c r="M147" s="38"/>
      <c r="N147" s="38"/>
      <c r="O147" s="38"/>
      <c r="P147" s="38"/>
      <c r="Q147" s="38"/>
      <c r="R147" s="38"/>
      <c r="S147" s="38"/>
      <c r="AC147" s="38"/>
      <c r="AD147" s="38"/>
      <c r="AE147" s="38"/>
      <c r="AF147" s="38"/>
    </row>
    <row r="148" spans="1:32">
      <c r="A148" s="71"/>
      <c r="B148" s="71"/>
      <c r="C148" s="38"/>
      <c r="D148" s="71"/>
      <c r="E148" s="38"/>
      <c r="F148" s="71"/>
      <c r="G148" s="38"/>
      <c r="H148" s="71"/>
      <c r="I148" s="38"/>
      <c r="J148" s="38"/>
      <c r="K148" s="38"/>
      <c r="L148" s="38"/>
      <c r="M148" s="38"/>
      <c r="N148" s="38"/>
      <c r="O148" s="38"/>
      <c r="P148" s="38"/>
      <c r="Q148" s="38"/>
      <c r="R148" s="38"/>
      <c r="S148" s="38"/>
      <c r="AC148" s="38"/>
      <c r="AD148" s="38"/>
      <c r="AE148" s="38"/>
      <c r="AF148" s="38"/>
    </row>
    <row r="149" spans="1:32">
      <c r="A149" s="71"/>
      <c r="B149" s="71"/>
      <c r="C149" s="38"/>
      <c r="D149" s="71"/>
      <c r="E149" s="38"/>
      <c r="F149" s="71"/>
      <c r="G149" s="38"/>
      <c r="H149" s="71"/>
      <c r="I149" s="38"/>
      <c r="J149" s="38"/>
      <c r="K149" s="38"/>
      <c r="L149" s="38"/>
      <c r="M149" s="38"/>
      <c r="N149" s="38"/>
      <c r="O149" s="38"/>
      <c r="P149" s="38"/>
      <c r="Q149" s="38"/>
      <c r="R149" s="38"/>
      <c r="S149" s="38"/>
      <c r="AC149" s="38"/>
      <c r="AD149" s="38"/>
      <c r="AE149" s="38"/>
      <c r="AF149" s="38"/>
    </row>
    <row r="150" spans="1:32">
      <c r="A150" s="71"/>
      <c r="B150" s="71"/>
      <c r="C150" s="38"/>
      <c r="D150" s="71"/>
      <c r="E150" s="38"/>
      <c r="F150" s="71"/>
      <c r="G150" s="38"/>
      <c r="H150" s="71"/>
      <c r="I150" s="38"/>
      <c r="J150" s="38"/>
      <c r="K150" s="38"/>
      <c r="L150" s="38"/>
      <c r="M150" s="38"/>
      <c r="N150" s="38"/>
      <c r="O150" s="38"/>
      <c r="P150" s="38"/>
      <c r="Q150" s="38"/>
      <c r="R150" s="38"/>
      <c r="S150" s="38"/>
      <c r="AC150" s="38"/>
      <c r="AD150" s="38"/>
      <c r="AE150" s="38"/>
      <c r="AF150" s="38"/>
    </row>
    <row r="151" spans="1:32">
      <c r="A151" s="71"/>
      <c r="B151" s="71"/>
      <c r="C151" s="38"/>
      <c r="D151" s="71"/>
      <c r="E151" s="38"/>
      <c r="F151" s="71"/>
      <c r="G151" s="38"/>
      <c r="H151" s="71"/>
      <c r="I151" s="38"/>
      <c r="J151" s="38"/>
      <c r="K151" s="38"/>
      <c r="L151" s="38"/>
      <c r="M151" s="38"/>
      <c r="N151" s="38"/>
      <c r="O151" s="38"/>
      <c r="P151" s="38"/>
      <c r="Q151" s="38"/>
      <c r="R151" s="38"/>
      <c r="S151" s="38"/>
      <c r="AC151" s="38"/>
      <c r="AD151" s="38"/>
      <c r="AE151" s="38"/>
      <c r="AF151" s="38"/>
    </row>
    <row r="152" spans="1:32">
      <c r="A152" s="71"/>
      <c r="B152" s="71"/>
      <c r="C152" s="38"/>
      <c r="D152" s="71"/>
      <c r="E152" s="38"/>
      <c r="F152" s="71"/>
      <c r="G152" s="38"/>
      <c r="H152" s="71"/>
      <c r="I152" s="38"/>
      <c r="J152" s="38"/>
      <c r="K152" s="38"/>
      <c r="L152" s="38"/>
      <c r="M152" s="38"/>
      <c r="N152" s="38"/>
      <c r="O152" s="38"/>
      <c r="P152" s="38"/>
      <c r="Q152" s="38"/>
      <c r="R152" s="38"/>
      <c r="S152" s="38"/>
      <c r="AC152" s="38"/>
      <c r="AD152" s="38"/>
      <c r="AE152" s="38"/>
      <c r="AF152" s="38"/>
    </row>
    <row r="153" spans="1:32">
      <c r="A153" s="71"/>
      <c r="B153" s="71"/>
      <c r="C153" s="38"/>
      <c r="D153" s="71"/>
      <c r="E153" s="38"/>
      <c r="F153" s="71"/>
      <c r="G153" s="38"/>
      <c r="H153" s="71"/>
      <c r="I153" s="38"/>
      <c r="J153" s="38"/>
      <c r="K153" s="38"/>
      <c r="L153" s="38"/>
      <c r="M153" s="38"/>
      <c r="N153" s="38"/>
      <c r="O153" s="38"/>
      <c r="P153" s="38"/>
      <c r="Q153" s="38"/>
      <c r="R153" s="38"/>
      <c r="S153" s="38"/>
      <c r="AC153" s="38"/>
      <c r="AD153" s="38"/>
      <c r="AE153" s="38"/>
      <c r="AF153" s="38"/>
    </row>
    <row r="154" spans="1:32">
      <c r="A154" s="71"/>
      <c r="B154" s="71"/>
      <c r="C154" s="38"/>
      <c r="D154" s="71"/>
      <c r="E154" s="38"/>
      <c r="F154" s="71"/>
      <c r="G154" s="38"/>
      <c r="H154" s="71"/>
      <c r="I154" s="38"/>
      <c r="J154" s="38"/>
      <c r="K154" s="38"/>
      <c r="L154" s="38"/>
      <c r="M154" s="38"/>
      <c r="N154" s="38"/>
      <c r="O154" s="38"/>
      <c r="P154" s="38"/>
      <c r="Q154" s="38"/>
      <c r="R154" s="38"/>
      <c r="S154" s="38"/>
      <c r="AC154" s="38"/>
      <c r="AD154" s="38"/>
      <c r="AE154" s="38"/>
      <c r="AF154" s="38"/>
    </row>
    <row r="155" spans="1:32">
      <c r="A155" s="71"/>
      <c r="B155" s="71"/>
      <c r="C155" s="38"/>
      <c r="D155" s="71"/>
      <c r="E155" s="38"/>
      <c r="F155" s="71"/>
      <c r="G155" s="38"/>
      <c r="H155" s="71"/>
      <c r="I155" s="38"/>
      <c r="J155" s="38"/>
      <c r="K155" s="38"/>
      <c r="L155" s="38"/>
      <c r="M155" s="38"/>
      <c r="N155" s="38"/>
      <c r="O155" s="38"/>
      <c r="P155" s="38"/>
      <c r="Q155" s="38"/>
      <c r="R155" s="38"/>
      <c r="S155" s="38"/>
      <c r="AC155" s="38"/>
      <c r="AD155" s="38"/>
      <c r="AE155" s="38"/>
      <c r="AF155" s="38"/>
    </row>
    <row r="156" spans="1:32">
      <c r="A156" s="71"/>
      <c r="B156" s="71"/>
      <c r="C156" s="38"/>
      <c r="D156" s="71"/>
      <c r="E156" s="38"/>
      <c r="F156" s="71"/>
      <c r="G156" s="38"/>
      <c r="H156" s="71"/>
      <c r="I156" s="38"/>
      <c r="J156" s="38"/>
      <c r="K156" s="38"/>
      <c r="L156" s="38"/>
      <c r="M156" s="38"/>
      <c r="N156" s="38"/>
      <c r="O156" s="38"/>
      <c r="P156" s="38"/>
      <c r="Q156" s="38"/>
      <c r="R156" s="38"/>
      <c r="S156" s="38"/>
      <c r="AC156" s="38"/>
      <c r="AD156" s="38"/>
      <c r="AE156" s="38"/>
      <c r="AF156" s="38"/>
    </row>
    <row r="157" spans="1:32">
      <c r="A157" s="71"/>
      <c r="B157" s="71"/>
      <c r="C157" s="38"/>
      <c r="D157" s="71"/>
      <c r="E157" s="38"/>
      <c r="F157" s="71"/>
      <c r="G157" s="38"/>
      <c r="H157" s="71"/>
      <c r="I157" s="38"/>
      <c r="J157" s="38"/>
      <c r="K157" s="38"/>
      <c r="L157" s="38"/>
      <c r="M157" s="38"/>
      <c r="N157" s="38"/>
      <c r="O157" s="38"/>
      <c r="P157" s="38"/>
      <c r="Q157" s="38"/>
      <c r="R157" s="38"/>
      <c r="S157" s="38"/>
      <c r="AC157" s="38"/>
      <c r="AD157" s="38"/>
      <c r="AE157" s="38"/>
      <c r="AF157" s="38"/>
    </row>
    <row r="158" spans="1:32">
      <c r="A158" s="71"/>
      <c r="B158" s="71"/>
      <c r="C158" s="38"/>
      <c r="D158" s="71"/>
      <c r="E158" s="38"/>
      <c r="F158" s="71"/>
      <c r="G158" s="38"/>
      <c r="H158" s="71"/>
      <c r="I158" s="38"/>
      <c r="J158" s="38"/>
      <c r="K158" s="38"/>
      <c r="L158" s="38"/>
      <c r="M158" s="38"/>
      <c r="N158" s="38"/>
      <c r="O158" s="38"/>
      <c r="P158" s="38"/>
      <c r="Q158" s="38"/>
      <c r="R158" s="38"/>
      <c r="S158" s="38"/>
      <c r="AC158" s="38"/>
      <c r="AD158" s="38"/>
      <c r="AE158" s="38"/>
      <c r="AF158" s="38"/>
    </row>
    <row r="159" spans="1:32">
      <c r="A159" s="71"/>
      <c r="B159" s="71"/>
      <c r="C159" s="38"/>
      <c r="D159" s="71"/>
      <c r="E159" s="38"/>
      <c r="F159" s="71"/>
      <c r="G159" s="38"/>
      <c r="H159" s="71"/>
      <c r="I159" s="38"/>
      <c r="J159" s="38"/>
      <c r="K159" s="38"/>
      <c r="L159" s="38"/>
      <c r="M159" s="38"/>
      <c r="N159" s="38"/>
      <c r="O159" s="38"/>
      <c r="P159" s="38"/>
      <c r="Q159" s="38"/>
      <c r="R159" s="38"/>
      <c r="S159" s="38"/>
      <c r="AC159" s="38"/>
      <c r="AD159" s="38"/>
      <c r="AE159" s="38"/>
      <c r="AF159" s="38"/>
    </row>
    <row r="160" spans="1:32">
      <c r="A160" s="71"/>
      <c r="B160" s="71"/>
      <c r="C160" s="38"/>
      <c r="D160" s="71"/>
      <c r="E160" s="38"/>
      <c r="F160" s="71"/>
      <c r="G160" s="38"/>
      <c r="H160" s="71"/>
      <c r="I160" s="38"/>
      <c r="J160" s="38"/>
      <c r="K160" s="38"/>
      <c r="L160" s="38"/>
      <c r="M160" s="38"/>
      <c r="N160" s="38"/>
      <c r="O160" s="38"/>
      <c r="P160" s="38"/>
      <c r="Q160" s="38"/>
      <c r="R160" s="38"/>
      <c r="S160" s="38"/>
      <c r="AC160" s="38"/>
      <c r="AD160" s="38"/>
      <c r="AE160" s="38"/>
      <c r="AF160" s="38"/>
    </row>
    <row r="161" spans="1:32">
      <c r="A161" s="71"/>
      <c r="B161" s="71"/>
      <c r="C161" s="38"/>
      <c r="D161" s="71"/>
      <c r="E161" s="38"/>
      <c r="F161" s="71"/>
      <c r="G161" s="38"/>
      <c r="H161" s="71"/>
      <c r="I161" s="38"/>
      <c r="J161" s="38"/>
      <c r="K161" s="38"/>
      <c r="L161" s="38"/>
      <c r="M161" s="38"/>
      <c r="N161" s="38"/>
      <c r="O161" s="38"/>
      <c r="P161" s="38"/>
      <c r="Q161" s="38"/>
      <c r="R161" s="38"/>
      <c r="S161" s="38"/>
      <c r="AC161" s="38"/>
      <c r="AD161" s="38"/>
      <c r="AE161" s="38"/>
      <c r="AF161" s="38"/>
    </row>
    <row r="162" spans="1:32">
      <c r="A162" s="71"/>
      <c r="B162" s="71"/>
      <c r="C162" s="38"/>
      <c r="D162" s="71"/>
      <c r="E162" s="38"/>
      <c r="F162" s="71"/>
      <c r="G162" s="38"/>
      <c r="H162" s="71"/>
      <c r="I162" s="38"/>
      <c r="J162" s="38"/>
      <c r="K162" s="38"/>
      <c r="L162" s="38"/>
      <c r="M162" s="38"/>
      <c r="N162" s="38"/>
      <c r="O162" s="38"/>
      <c r="P162" s="38"/>
      <c r="Q162" s="38"/>
      <c r="R162" s="38"/>
      <c r="S162" s="38"/>
      <c r="AC162" s="38"/>
      <c r="AD162" s="38"/>
      <c r="AE162" s="38"/>
      <c r="AF162" s="38"/>
    </row>
    <row r="163" spans="1:32">
      <c r="A163" s="71"/>
      <c r="B163" s="71"/>
      <c r="C163" s="38"/>
      <c r="D163" s="71"/>
      <c r="E163" s="38"/>
      <c r="F163" s="71"/>
      <c r="G163" s="38"/>
      <c r="H163" s="71"/>
      <c r="I163" s="38"/>
      <c r="J163" s="38"/>
      <c r="K163" s="38"/>
      <c r="L163" s="38"/>
      <c r="M163" s="38"/>
      <c r="N163" s="38"/>
      <c r="O163" s="38"/>
      <c r="P163" s="38"/>
      <c r="Q163" s="38"/>
      <c r="R163" s="38"/>
      <c r="S163" s="38"/>
      <c r="AC163" s="38"/>
      <c r="AD163" s="38"/>
      <c r="AE163" s="38"/>
      <c r="AF163" s="38"/>
    </row>
    <row r="164" spans="1:32">
      <c r="A164" s="71"/>
      <c r="B164" s="71"/>
      <c r="C164" s="38"/>
      <c r="D164" s="71"/>
      <c r="E164" s="38"/>
      <c r="F164" s="71"/>
      <c r="G164" s="38"/>
      <c r="H164" s="71"/>
      <c r="I164" s="38"/>
      <c r="J164" s="38"/>
      <c r="K164" s="38"/>
      <c r="L164" s="38"/>
      <c r="M164" s="38"/>
      <c r="N164" s="38"/>
      <c r="O164" s="38"/>
      <c r="P164" s="38"/>
      <c r="Q164" s="38"/>
      <c r="R164" s="38"/>
      <c r="S164" s="38"/>
      <c r="AC164" s="38"/>
      <c r="AD164" s="38"/>
      <c r="AE164" s="38"/>
      <c r="AF164" s="38"/>
    </row>
    <row r="165" spans="1:32">
      <c r="A165" s="71"/>
      <c r="B165" s="71"/>
      <c r="C165" s="38"/>
      <c r="D165" s="71"/>
      <c r="E165" s="38"/>
      <c r="F165" s="71"/>
      <c r="G165" s="38"/>
      <c r="H165" s="71"/>
      <c r="I165" s="38"/>
      <c r="J165" s="38"/>
      <c r="K165" s="38"/>
      <c r="L165" s="38"/>
      <c r="M165" s="38"/>
      <c r="N165" s="38"/>
      <c r="O165" s="38"/>
      <c r="P165" s="38"/>
      <c r="Q165" s="38"/>
      <c r="R165" s="38"/>
      <c r="S165" s="38"/>
      <c r="AC165" s="38"/>
      <c r="AD165" s="38"/>
      <c r="AE165" s="38"/>
      <c r="AF165" s="38"/>
    </row>
    <row r="166" spans="1:32">
      <c r="A166" s="71"/>
      <c r="B166" s="71"/>
      <c r="C166" s="38"/>
      <c r="D166" s="71"/>
      <c r="E166" s="38"/>
      <c r="F166" s="71"/>
      <c r="G166" s="38"/>
      <c r="H166" s="71"/>
      <c r="I166" s="38"/>
      <c r="J166" s="38"/>
      <c r="K166" s="38"/>
      <c r="L166" s="38"/>
      <c r="M166" s="38"/>
      <c r="N166" s="38"/>
      <c r="O166" s="38"/>
      <c r="P166" s="38"/>
      <c r="Q166" s="38"/>
      <c r="R166" s="38"/>
      <c r="S166" s="38"/>
      <c r="AC166" s="38"/>
      <c r="AD166" s="38"/>
      <c r="AE166" s="38"/>
      <c r="AF166" s="38"/>
    </row>
    <row r="167" spans="1:32">
      <c r="A167" s="71"/>
      <c r="B167" s="71"/>
      <c r="C167" s="38"/>
      <c r="D167" s="71"/>
      <c r="E167" s="38"/>
      <c r="F167" s="71"/>
      <c r="G167" s="38"/>
      <c r="H167" s="71"/>
      <c r="I167" s="38"/>
      <c r="J167" s="38"/>
      <c r="K167" s="38"/>
      <c r="L167" s="38"/>
      <c r="M167" s="38"/>
      <c r="N167" s="38"/>
      <c r="O167" s="38"/>
      <c r="P167" s="38"/>
      <c r="Q167" s="38"/>
      <c r="R167" s="38"/>
      <c r="S167" s="38"/>
      <c r="AC167" s="38"/>
      <c r="AD167" s="38"/>
      <c r="AE167" s="38"/>
      <c r="AF167" s="38"/>
    </row>
    <row r="168" spans="1:32">
      <c r="A168" s="71"/>
      <c r="B168" s="71"/>
      <c r="C168" s="38"/>
      <c r="D168" s="71"/>
      <c r="E168" s="38"/>
      <c r="F168" s="71"/>
      <c r="G168" s="38"/>
      <c r="H168" s="71"/>
      <c r="I168" s="38"/>
      <c r="J168" s="38"/>
      <c r="K168" s="38"/>
      <c r="L168" s="38"/>
      <c r="M168" s="38"/>
      <c r="N168" s="38"/>
      <c r="O168" s="38"/>
      <c r="P168" s="38"/>
      <c r="Q168" s="38"/>
      <c r="R168" s="38"/>
      <c r="S168" s="38"/>
      <c r="AC168" s="38"/>
      <c r="AD168" s="38"/>
      <c r="AE168" s="38"/>
      <c r="AF168" s="38"/>
    </row>
    <row r="169" spans="1:32">
      <c r="A169" s="71"/>
      <c r="B169" s="71"/>
      <c r="C169" s="38"/>
      <c r="D169" s="71"/>
      <c r="E169" s="38"/>
      <c r="F169" s="71"/>
      <c r="G169" s="38"/>
      <c r="H169" s="71"/>
      <c r="I169" s="38"/>
      <c r="J169" s="38"/>
      <c r="K169" s="38"/>
      <c r="L169" s="38"/>
      <c r="M169" s="38"/>
      <c r="N169" s="38"/>
      <c r="O169" s="38"/>
      <c r="P169" s="38"/>
      <c r="Q169" s="38"/>
      <c r="R169" s="38"/>
      <c r="S169" s="38"/>
      <c r="AC169" s="38"/>
      <c r="AD169" s="38"/>
      <c r="AE169" s="38"/>
      <c r="AF169" s="38"/>
    </row>
    <row r="170" spans="1:32">
      <c r="A170" s="71"/>
      <c r="B170" s="71"/>
      <c r="C170" s="38"/>
      <c r="D170" s="71"/>
      <c r="E170" s="38"/>
      <c r="F170" s="71"/>
      <c r="G170" s="38"/>
      <c r="H170" s="71"/>
      <c r="I170" s="38"/>
      <c r="J170" s="38"/>
      <c r="K170" s="38"/>
      <c r="L170" s="38"/>
      <c r="M170" s="38"/>
      <c r="N170" s="38"/>
      <c r="O170" s="38"/>
      <c r="P170" s="38"/>
      <c r="Q170" s="38"/>
      <c r="R170" s="38"/>
      <c r="S170" s="38"/>
      <c r="AC170" s="38"/>
      <c r="AD170" s="38"/>
      <c r="AE170" s="38"/>
      <c r="AF170" s="38"/>
    </row>
    <row r="171" spans="1:32">
      <c r="A171" s="71"/>
      <c r="B171" s="71"/>
      <c r="C171" s="38"/>
      <c r="D171" s="71"/>
      <c r="E171" s="38"/>
      <c r="F171" s="71"/>
      <c r="G171" s="38"/>
      <c r="H171" s="71"/>
      <c r="I171" s="38"/>
      <c r="J171" s="38"/>
      <c r="K171" s="38"/>
      <c r="L171" s="38"/>
      <c r="M171" s="38"/>
      <c r="N171" s="38"/>
      <c r="O171" s="38"/>
      <c r="P171" s="38"/>
      <c r="Q171" s="38"/>
      <c r="R171" s="38"/>
      <c r="S171" s="38"/>
      <c r="AC171" s="38"/>
      <c r="AD171" s="38"/>
      <c r="AE171" s="38"/>
      <c r="AF171" s="38"/>
    </row>
    <row r="172" spans="1:32">
      <c r="A172" s="71"/>
      <c r="B172" s="71"/>
      <c r="C172" s="38"/>
      <c r="D172" s="71"/>
      <c r="E172" s="38"/>
      <c r="F172" s="71"/>
      <c r="G172" s="38"/>
      <c r="H172" s="71"/>
      <c r="I172" s="38"/>
      <c r="J172" s="38"/>
      <c r="K172" s="38"/>
      <c r="L172" s="38"/>
      <c r="M172" s="38"/>
      <c r="N172" s="38"/>
      <c r="O172" s="38"/>
      <c r="P172" s="38"/>
      <c r="Q172" s="38"/>
      <c r="R172" s="38"/>
      <c r="S172" s="38"/>
      <c r="AC172" s="38"/>
      <c r="AD172" s="38"/>
      <c r="AE172" s="38"/>
      <c r="AF172" s="38"/>
    </row>
    <row r="173" spans="1:32">
      <c r="A173" s="71"/>
      <c r="B173" s="71"/>
      <c r="C173" s="38"/>
      <c r="D173" s="71"/>
      <c r="E173" s="38"/>
      <c r="F173" s="71"/>
      <c r="G173" s="38"/>
      <c r="H173" s="71"/>
      <c r="I173" s="38"/>
      <c r="J173" s="38"/>
      <c r="K173" s="38"/>
      <c r="L173" s="38"/>
      <c r="M173" s="38"/>
      <c r="N173" s="38"/>
      <c r="O173" s="38"/>
      <c r="P173" s="38"/>
      <c r="Q173" s="38"/>
      <c r="R173" s="38"/>
      <c r="S173" s="38"/>
      <c r="AC173" s="38"/>
      <c r="AD173" s="38"/>
      <c r="AE173" s="38"/>
      <c r="AF173" s="38"/>
    </row>
    <row r="174" spans="1:32">
      <c r="A174" s="71"/>
      <c r="B174" s="71"/>
      <c r="C174" s="38"/>
      <c r="D174" s="71"/>
      <c r="E174" s="38"/>
      <c r="F174" s="71"/>
      <c r="G174" s="38"/>
      <c r="H174" s="71"/>
      <c r="I174" s="38"/>
      <c r="J174" s="38"/>
      <c r="K174" s="38"/>
      <c r="L174" s="38"/>
      <c r="M174" s="38"/>
      <c r="N174" s="38"/>
      <c r="O174" s="38"/>
      <c r="P174" s="38"/>
      <c r="Q174" s="38"/>
      <c r="R174" s="38"/>
      <c r="S174" s="38"/>
      <c r="AC174" s="38"/>
      <c r="AD174" s="38"/>
      <c r="AE174" s="38"/>
      <c r="AF174" s="38"/>
    </row>
    <row r="175" spans="1:32">
      <c r="A175" s="71"/>
      <c r="B175" s="71"/>
      <c r="C175" s="38"/>
      <c r="D175" s="71"/>
      <c r="E175" s="38"/>
      <c r="F175" s="71"/>
      <c r="G175" s="38"/>
      <c r="H175" s="71"/>
      <c r="I175" s="38"/>
      <c r="J175" s="38"/>
      <c r="K175" s="38"/>
      <c r="L175" s="38"/>
      <c r="M175" s="38"/>
      <c r="N175" s="38"/>
      <c r="O175" s="38"/>
      <c r="P175" s="38"/>
      <c r="Q175" s="38"/>
      <c r="R175" s="38"/>
      <c r="S175" s="38"/>
      <c r="AC175" s="38"/>
      <c r="AD175" s="38"/>
      <c r="AE175" s="38"/>
      <c r="AF175" s="38"/>
    </row>
    <row r="176" spans="1:32">
      <c r="A176" s="71"/>
      <c r="B176" s="71"/>
      <c r="C176" s="38"/>
      <c r="D176" s="71"/>
      <c r="E176" s="38"/>
      <c r="F176" s="71"/>
      <c r="G176" s="38"/>
      <c r="H176" s="71"/>
      <c r="I176" s="38"/>
      <c r="J176" s="38"/>
      <c r="K176" s="38"/>
      <c r="L176" s="38"/>
      <c r="M176" s="38"/>
      <c r="N176" s="38"/>
      <c r="O176" s="38"/>
      <c r="P176" s="38"/>
      <c r="Q176" s="38"/>
      <c r="R176" s="38"/>
      <c r="S176" s="38"/>
      <c r="AC176" s="38"/>
      <c r="AD176" s="38"/>
      <c r="AE176" s="38"/>
      <c r="AF176" s="38"/>
    </row>
    <row r="177" spans="1:32">
      <c r="A177" s="71"/>
      <c r="B177" s="71"/>
      <c r="C177" s="38"/>
      <c r="D177" s="71"/>
      <c r="E177" s="38"/>
      <c r="F177" s="71"/>
      <c r="G177" s="38"/>
      <c r="H177" s="71"/>
      <c r="I177" s="38"/>
      <c r="J177" s="38"/>
      <c r="K177" s="38"/>
      <c r="L177" s="38"/>
      <c r="M177" s="38"/>
      <c r="N177" s="38"/>
      <c r="O177" s="38"/>
      <c r="P177" s="38"/>
      <c r="Q177" s="38"/>
      <c r="R177" s="38"/>
      <c r="S177" s="38"/>
      <c r="AC177" s="38"/>
      <c r="AD177" s="38"/>
      <c r="AE177" s="38"/>
      <c r="AF177" s="38"/>
    </row>
    <row r="178" spans="1:32">
      <c r="A178" s="71"/>
      <c r="B178" s="71"/>
      <c r="C178" s="38"/>
      <c r="D178" s="71"/>
      <c r="E178" s="38"/>
      <c r="F178" s="71"/>
      <c r="G178" s="38"/>
      <c r="H178" s="71"/>
      <c r="I178" s="38"/>
      <c r="J178" s="38"/>
      <c r="K178" s="38"/>
      <c r="L178" s="38"/>
      <c r="M178" s="38"/>
      <c r="N178" s="38"/>
      <c r="O178" s="38"/>
      <c r="P178" s="38"/>
      <c r="Q178" s="38"/>
      <c r="R178" s="38"/>
      <c r="S178" s="38"/>
      <c r="AC178" s="38"/>
      <c r="AD178" s="38"/>
      <c r="AE178" s="38"/>
      <c r="AF178" s="38"/>
    </row>
    <row r="179" spans="1:32">
      <c r="A179" s="71"/>
      <c r="B179" s="71"/>
      <c r="C179" s="38"/>
      <c r="D179" s="71"/>
      <c r="E179" s="38"/>
      <c r="F179" s="71"/>
      <c r="G179" s="38"/>
      <c r="H179" s="71"/>
      <c r="I179" s="38"/>
      <c r="J179" s="38"/>
      <c r="K179" s="38"/>
      <c r="L179" s="38"/>
      <c r="M179" s="38"/>
      <c r="N179" s="38"/>
      <c r="O179" s="38"/>
      <c r="P179" s="38"/>
      <c r="Q179" s="38"/>
      <c r="R179" s="38"/>
      <c r="S179" s="38"/>
      <c r="AC179" s="38"/>
      <c r="AD179" s="38"/>
      <c r="AE179" s="38"/>
      <c r="AF179" s="38"/>
    </row>
    <row r="180" spans="1:32">
      <c r="A180" s="71"/>
      <c r="B180" s="71"/>
      <c r="C180" s="38"/>
      <c r="D180" s="71"/>
      <c r="E180" s="38"/>
      <c r="F180" s="71"/>
      <c r="G180" s="38"/>
      <c r="H180" s="71"/>
      <c r="I180" s="38"/>
      <c r="J180" s="38"/>
      <c r="K180" s="38"/>
      <c r="L180" s="38"/>
      <c r="M180" s="38"/>
      <c r="N180" s="38"/>
      <c r="O180" s="38"/>
      <c r="P180" s="38"/>
      <c r="Q180" s="38"/>
      <c r="R180" s="38"/>
      <c r="S180" s="38"/>
      <c r="AC180" s="38"/>
      <c r="AD180" s="38"/>
      <c r="AE180" s="38"/>
      <c r="AF180" s="38"/>
    </row>
    <row r="181" spans="1:32">
      <c r="A181" s="71"/>
      <c r="B181" s="71"/>
      <c r="C181" s="38"/>
      <c r="D181" s="71"/>
      <c r="E181" s="38"/>
      <c r="F181" s="71"/>
      <c r="G181" s="38"/>
      <c r="H181" s="71"/>
      <c r="I181" s="38"/>
      <c r="J181" s="38"/>
      <c r="K181" s="38"/>
      <c r="L181" s="38"/>
      <c r="M181" s="38"/>
      <c r="N181" s="38"/>
      <c r="O181" s="38"/>
      <c r="P181" s="38"/>
      <c r="Q181" s="38"/>
      <c r="R181" s="38"/>
      <c r="S181" s="38"/>
      <c r="AC181" s="38"/>
      <c r="AD181" s="38"/>
      <c r="AE181" s="38"/>
      <c r="AF181" s="38"/>
    </row>
    <row r="182" spans="1:32">
      <c r="A182" s="71"/>
      <c r="B182" s="71"/>
      <c r="C182" s="38"/>
      <c r="D182" s="71"/>
      <c r="E182" s="38"/>
      <c r="F182" s="71"/>
      <c r="G182" s="38"/>
      <c r="H182" s="71"/>
      <c r="I182" s="38"/>
      <c r="J182" s="38"/>
      <c r="K182" s="38"/>
      <c r="L182" s="38"/>
      <c r="M182" s="38"/>
      <c r="N182" s="38"/>
      <c r="O182" s="38"/>
      <c r="P182" s="38"/>
      <c r="Q182" s="38"/>
      <c r="R182" s="38"/>
      <c r="S182" s="38"/>
      <c r="AC182" s="38"/>
      <c r="AD182" s="38"/>
      <c r="AE182" s="38"/>
      <c r="AF182" s="38"/>
    </row>
    <row r="183" spans="1:32">
      <c r="A183" s="71"/>
      <c r="B183" s="71"/>
      <c r="C183" s="38"/>
      <c r="D183" s="71"/>
      <c r="E183" s="38"/>
      <c r="F183" s="71"/>
      <c r="G183" s="38"/>
      <c r="H183" s="71"/>
      <c r="I183" s="38"/>
      <c r="J183" s="38"/>
      <c r="K183" s="38"/>
      <c r="L183" s="38"/>
      <c r="M183" s="38"/>
      <c r="N183" s="38"/>
      <c r="O183" s="38"/>
      <c r="P183" s="38"/>
      <c r="Q183" s="38"/>
      <c r="R183" s="38"/>
      <c r="S183" s="38"/>
      <c r="AC183" s="38"/>
      <c r="AD183" s="38"/>
      <c r="AE183" s="38"/>
      <c r="AF183" s="38"/>
    </row>
    <row r="184" spans="1:32">
      <c r="A184" s="71"/>
      <c r="B184" s="71"/>
      <c r="C184" s="38"/>
      <c r="D184" s="71"/>
      <c r="E184" s="38"/>
      <c r="F184" s="71"/>
      <c r="G184" s="38"/>
      <c r="H184" s="71"/>
      <c r="I184" s="38"/>
      <c r="J184" s="38"/>
      <c r="K184" s="38"/>
      <c r="L184" s="38"/>
      <c r="M184" s="38"/>
      <c r="N184" s="38"/>
      <c r="O184" s="38"/>
      <c r="P184" s="38"/>
      <c r="Q184" s="38"/>
      <c r="R184" s="38"/>
      <c r="S184" s="38"/>
      <c r="AC184" s="38"/>
      <c r="AD184" s="38"/>
      <c r="AE184" s="38"/>
      <c r="AF184" s="38"/>
    </row>
    <row r="185" spans="1:32">
      <c r="A185" s="71"/>
      <c r="B185" s="71"/>
      <c r="C185" s="38"/>
      <c r="D185" s="71"/>
      <c r="E185" s="38"/>
      <c r="F185" s="71"/>
      <c r="G185" s="38"/>
      <c r="H185" s="71"/>
      <c r="I185" s="38"/>
      <c r="J185" s="38"/>
      <c r="K185" s="38"/>
      <c r="L185" s="38"/>
      <c r="M185" s="38"/>
      <c r="N185" s="38"/>
      <c r="O185" s="38"/>
      <c r="P185" s="38"/>
      <c r="Q185" s="38"/>
      <c r="R185" s="38"/>
      <c r="S185" s="38"/>
      <c r="AC185" s="38"/>
      <c r="AD185" s="38"/>
      <c r="AE185" s="38"/>
      <c r="AF185" s="38"/>
    </row>
    <row r="186" spans="1:32">
      <c r="A186" s="71"/>
      <c r="B186" s="71"/>
      <c r="C186" s="38"/>
      <c r="D186" s="71"/>
      <c r="E186" s="38"/>
      <c r="F186" s="71"/>
      <c r="G186" s="38"/>
      <c r="H186" s="71"/>
      <c r="I186" s="38"/>
      <c r="J186" s="38"/>
      <c r="K186" s="38"/>
      <c r="L186" s="38"/>
      <c r="M186" s="38"/>
      <c r="N186" s="38"/>
      <c r="O186" s="38"/>
      <c r="P186" s="38"/>
      <c r="Q186" s="38"/>
      <c r="R186" s="38"/>
      <c r="S186" s="38"/>
      <c r="AC186" s="38"/>
      <c r="AD186" s="38"/>
      <c r="AE186" s="38"/>
      <c r="AF186" s="38"/>
    </row>
    <row r="187" spans="1:32">
      <c r="A187" s="71"/>
      <c r="B187" s="71"/>
      <c r="C187" s="38"/>
      <c r="D187" s="71"/>
      <c r="E187" s="38"/>
      <c r="F187" s="71"/>
      <c r="G187" s="38"/>
      <c r="H187" s="71"/>
      <c r="I187" s="38"/>
      <c r="J187" s="38"/>
      <c r="K187" s="38"/>
      <c r="L187" s="38"/>
      <c r="M187" s="38"/>
      <c r="N187" s="38"/>
      <c r="O187" s="38"/>
      <c r="P187" s="38"/>
      <c r="Q187" s="38"/>
      <c r="R187" s="38"/>
      <c r="S187" s="38"/>
      <c r="AC187" s="38"/>
      <c r="AD187" s="38"/>
      <c r="AE187" s="38"/>
      <c r="AF187" s="38"/>
    </row>
    <row r="188" spans="1:32">
      <c r="A188" s="71"/>
      <c r="B188" s="71"/>
      <c r="C188" s="38"/>
      <c r="D188" s="71"/>
      <c r="E188" s="38"/>
      <c r="F188" s="71"/>
      <c r="G188" s="38"/>
      <c r="H188" s="71"/>
      <c r="I188" s="38"/>
      <c r="J188" s="38"/>
      <c r="K188" s="38"/>
      <c r="L188" s="38"/>
      <c r="M188" s="38"/>
      <c r="N188" s="38"/>
      <c r="O188" s="38"/>
      <c r="P188" s="38"/>
      <c r="Q188" s="38"/>
      <c r="R188" s="38"/>
      <c r="S188" s="38"/>
      <c r="AC188" s="38"/>
      <c r="AD188" s="38"/>
      <c r="AE188" s="38"/>
      <c r="AF188" s="38"/>
    </row>
    <row r="189" spans="1:32">
      <c r="A189" s="71"/>
      <c r="B189" s="71"/>
      <c r="C189" s="38"/>
      <c r="D189" s="71"/>
      <c r="E189" s="38"/>
      <c r="F189" s="71"/>
      <c r="G189" s="38"/>
      <c r="H189" s="71"/>
      <c r="I189" s="38"/>
      <c r="J189" s="38"/>
      <c r="K189" s="38"/>
      <c r="L189" s="38"/>
      <c r="M189" s="38"/>
      <c r="N189" s="38"/>
      <c r="O189" s="38"/>
      <c r="P189" s="38"/>
      <c r="Q189" s="38"/>
      <c r="R189" s="38"/>
      <c r="S189" s="38"/>
      <c r="AC189" s="38"/>
      <c r="AD189" s="38"/>
      <c r="AE189" s="38"/>
      <c r="AF189" s="38"/>
    </row>
    <row r="190" spans="1:32">
      <c r="A190" s="71"/>
      <c r="B190" s="71"/>
      <c r="C190" s="38"/>
      <c r="D190" s="71"/>
      <c r="E190" s="38"/>
      <c r="F190" s="71"/>
      <c r="G190" s="38"/>
      <c r="H190" s="71"/>
      <c r="I190" s="38"/>
      <c r="J190" s="38"/>
      <c r="K190" s="38"/>
      <c r="L190" s="38"/>
      <c r="M190" s="38"/>
      <c r="N190" s="38"/>
      <c r="O190" s="38"/>
      <c r="P190" s="38"/>
      <c r="Q190" s="38"/>
      <c r="R190" s="38"/>
      <c r="S190" s="38"/>
      <c r="AC190" s="38"/>
      <c r="AD190" s="38"/>
      <c r="AE190" s="38"/>
      <c r="AF190" s="38"/>
    </row>
    <row r="191" spans="1:32">
      <c r="A191" s="71"/>
      <c r="B191" s="71"/>
      <c r="C191" s="38"/>
      <c r="D191" s="71"/>
      <c r="E191" s="38"/>
      <c r="F191" s="71"/>
      <c r="G191" s="38"/>
      <c r="H191" s="71"/>
      <c r="I191" s="38"/>
      <c r="J191" s="38"/>
      <c r="K191" s="38"/>
      <c r="L191" s="38"/>
      <c r="M191" s="38"/>
      <c r="N191" s="38"/>
      <c r="O191" s="38"/>
      <c r="P191" s="38"/>
      <c r="Q191" s="38"/>
      <c r="R191" s="38"/>
      <c r="S191" s="38"/>
      <c r="AC191" s="38"/>
      <c r="AD191" s="38"/>
      <c r="AE191" s="38"/>
      <c r="AF191" s="38"/>
    </row>
    <row r="192" spans="1:32">
      <c r="A192" s="71"/>
      <c r="B192" s="71"/>
      <c r="C192" s="38"/>
      <c r="D192" s="71"/>
      <c r="E192" s="38"/>
      <c r="F192" s="71"/>
      <c r="G192" s="38"/>
      <c r="H192" s="71"/>
      <c r="I192" s="38"/>
      <c r="J192" s="38"/>
      <c r="K192" s="38"/>
      <c r="L192" s="38"/>
      <c r="M192" s="38"/>
      <c r="N192" s="38"/>
      <c r="O192" s="38"/>
      <c r="P192" s="38"/>
      <c r="Q192" s="38"/>
      <c r="R192" s="38"/>
      <c r="S192" s="38"/>
      <c r="AC192" s="38"/>
      <c r="AD192" s="38"/>
      <c r="AE192" s="38"/>
      <c r="AF192" s="38"/>
    </row>
    <row r="193" spans="1:32">
      <c r="A193" s="71"/>
      <c r="B193" s="71"/>
      <c r="C193" s="38"/>
      <c r="D193" s="71"/>
      <c r="E193" s="38"/>
      <c r="F193" s="71"/>
      <c r="G193" s="38"/>
      <c r="H193" s="71"/>
      <c r="I193" s="38"/>
      <c r="J193" s="38"/>
      <c r="K193" s="38"/>
      <c r="L193" s="38"/>
      <c r="M193" s="38"/>
      <c r="N193" s="38"/>
      <c r="O193" s="38"/>
      <c r="P193" s="38"/>
      <c r="Q193" s="38"/>
      <c r="R193" s="38"/>
      <c r="S193" s="38"/>
      <c r="AC193" s="38"/>
      <c r="AD193" s="38"/>
      <c r="AE193" s="38"/>
      <c r="AF193" s="38"/>
    </row>
    <row r="194" spans="1:32">
      <c r="A194" s="71"/>
      <c r="B194" s="71"/>
      <c r="C194" s="38"/>
      <c r="D194" s="71"/>
      <c r="E194" s="38"/>
      <c r="F194" s="71"/>
      <c r="G194" s="38"/>
      <c r="H194" s="71"/>
      <c r="I194" s="38"/>
      <c r="J194" s="38"/>
      <c r="K194" s="38"/>
      <c r="L194" s="38"/>
      <c r="M194" s="38"/>
      <c r="N194" s="38"/>
      <c r="O194" s="38"/>
      <c r="P194" s="38"/>
      <c r="Q194" s="38"/>
      <c r="R194" s="38"/>
      <c r="S194" s="38"/>
      <c r="AC194" s="38"/>
      <c r="AD194" s="38"/>
      <c r="AE194" s="38"/>
      <c r="AF194" s="38"/>
    </row>
    <row r="195" spans="1:32">
      <c r="A195" s="71"/>
      <c r="B195" s="71"/>
      <c r="C195" s="38"/>
      <c r="D195" s="71"/>
      <c r="E195" s="38"/>
      <c r="F195" s="71"/>
      <c r="G195" s="38"/>
      <c r="H195" s="71"/>
      <c r="I195" s="38"/>
      <c r="J195" s="38"/>
      <c r="K195" s="38"/>
      <c r="L195" s="38"/>
      <c r="M195" s="38"/>
      <c r="N195" s="38"/>
      <c r="O195" s="38"/>
      <c r="P195" s="38"/>
      <c r="Q195" s="38"/>
      <c r="R195" s="38"/>
      <c r="S195" s="38"/>
      <c r="AC195" s="38"/>
      <c r="AD195" s="38"/>
      <c r="AE195" s="38"/>
      <c r="AF195" s="38"/>
    </row>
    <row r="196" spans="1:32">
      <c r="A196" s="71"/>
      <c r="B196" s="71"/>
      <c r="C196" s="38"/>
      <c r="D196" s="71"/>
      <c r="E196" s="38"/>
      <c r="F196" s="71"/>
      <c r="G196" s="38"/>
      <c r="H196" s="71"/>
      <c r="I196" s="38"/>
      <c r="J196" s="38"/>
      <c r="K196" s="38"/>
      <c r="L196" s="38"/>
      <c r="M196" s="38"/>
      <c r="N196" s="38"/>
      <c r="O196" s="38"/>
      <c r="P196" s="38"/>
      <c r="Q196" s="38"/>
      <c r="R196" s="38"/>
      <c r="S196" s="38"/>
      <c r="AC196" s="38"/>
      <c r="AD196" s="38"/>
      <c r="AE196" s="38"/>
      <c r="AF196" s="38"/>
    </row>
    <row r="197" spans="1:32">
      <c r="A197" s="71"/>
      <c r="B197" s="71"/>
      <c r="C197" s="38"/>
      <c r="D197" s="71"/>
      <c r="E197" s="38"/>
      <c r="F197" s="71"/>
      <c r="G197" s="38"/>
      <c r="H197" s="71"/>
      <c r="I197" s="38"/>
      <c r="J197" s="38"/>
      <c r="K197" s="38"/>
      <c r="L197" s="38"/>
      <c r="M197" s="38"/>
      <c r="N197" s="38"/>
      <c r="O197" s="38"/>
      <c r="P197" s="38"/>
      <c r="Q197" s="38"/>
      <c r="R197" s="38"/>
      <c r="S197" s="38"/>
      <c r="AC197" s="38"/>
      <c r="AD197" s="38"/>
      <c r="AE197" s="38"/>
      <c r="AF197" s="38"/>
    </row>
    <row r="198" spans="1:32">
      <c r="A198" s="71"/>
      <c r="B198" s="71"/>
      <c r="C198" s="38"/>
      <c r="D198" s="71"/>
      <c r="E198" s="38"/>
      <c r="F198" s="71"/>
      <c r="G198" s="38"/>
      <c r="H198" s="71"/>
      <c r="I198" s="38"/>
      <c r="J198" s="38"/>
      <c r="K198" s="38"/>
      <c r="L198" s="38"/>
      <c r="M198" s="38"/>
      <c r="N198" s="38"/>
      <c r="O198" s="38"/>
      <c r="P198" s="38"/>
      <c r="Q198" s="38"/>
      <c r="R198" s="38"/>
      <c r="S198" s="38"/>
      <c r="AC198" s="38"/>
      <c r="AD198" s="38"/>
      <c r="AE198" s="38"/>
      <c r="AF198" s="38"/>
    </row>
    <row r="199" spans="1:32">
      <c r="A199" s="71"/>
      <c r="B199" s="71"/>
      <c r="C199" s="38"/>
      <c r="D199" s="71"/>
      <c r="E199" s="38"/>
      <c r="F199" s="71"/>
      <c r="G199" s="38"/>
      <c r="H199" s="71"/>
      <c r="I199" s="38"/>
      <c r="J199" s="38"/>
      <c r="K199" s="38"/>
      <c r="L199" s="38"/>
      <c r="M199" s="38"/>
      <c r="N199" s="38"/>
      <c r="O199" s="38"/>
      <c r="P199" s="38"/>
      <c r="Q199" s="38"/>
      <c r="R199" s="38"/>
      <c r="S199" s="38"/>
      <c r="AC199" s="38"/>
      <c r="AD199" s="38"/>
      <c r="AE199" s="38"/>
      <c r="AF199" s="38"/>
    </row>
    <row r="200" spans="1:32">
      <c r="A200" s="71"/>
      <c r="B200" s="71"/>
      <c r="C200" s="38"/>
      <c r="D200" s="71"/>
      <c r="E200" s="38"/>
      <c r="F200" s="71"/>
      <c r="G200" s="38"/>
      <c r="H200" s="71"/>
      <c r="I200" s="38"/>
      <c r="J200" s="38"/>
      <c r="K200" s="38"/>
      <c r="L200" s="38"/>
      <c r="M200" s="38"/>
      <c r="N200" s="38"/>
      <c r="O200" s="38"/>
      <c r="P200" s="38"/>
      <c r="Q200" s="38"/>
      <c r="R200" s="38"/>
      <c r="S200" s="38"/>
      <c r="AC200" s="38"/>
      <c r="AD200" s="38"/>
      <c r="AE200" s="38"/>
      <c r="AF200" s="38"/>
    </row>
    <row r="201" spans="1:32">
      <c r="A201" s="71"/>
      <c r="B201" s="71"/>
      <c r="C201" s="38"/>
      <c r="D201" s="71"/>
      <c r="E201" s="38"/>
      <c r="F201" s="71"/>
      <c r="G201" s="38"/>
      <c r="H201" s="71"/>
      <c r="I201" s="38"/>
      <c r="J201" s="38"/>
      <c r="K201" s="38"/>
      <c r="L201" s="38"/>
      <c r="M201" s="38"/>
      <c r="N201" s="38"/>
      <c r="O201" s="38"/>
      <c r="P201" s="38"/>
      <c r="Q201" s="38"/>
      <c r="R201" s="38"/>
      <c r="S201" s="38"/>
      <c r="AC201" s="38"/>
      <c r="AD201" s="38"/>
      <c r="AE201" s="38"/>
      <c r="AF201" s="38"/>
    </row>
    <row r="202" spans="1:32">
      <c r="A202" s="71"/>
      <c r="B202" s="71"/>
      <c r="C202" s="38"/>
      <c r="D202" s="71"/>
      <c r="E202" s="38"/>
      <c r="F202" s="71"/>
      <c r="G202" s="38"/>
      <c r="H202" s="71"/>
      <c r="I202" s="38"/>
      <c r="J202" s="38"/>
      <c r="K202" s="38"/>
      <c r="L202" s="38"/>
      <c r="M202" s="38"/>
      <c r="N202" s="38"/>
      <c r="O202" s="38"/>
      <c r="P202" s="38"/>
      <c r="Q202" s="38"/>
      <c r="R202" s="38"/>
      <c r="S202" s="38"/>
      <c r="AC202" s="38"/>
      <c r="AD202" s="38"/>
      <c r="AE202" s="38"/>
      <c r="AF202" s="38"/>
    </row>
    <row r="203" spans="1:32">
      <c r="A203" s="71"/>
      <c r="B203" s="71"/>
      <c r="C203" s="38"/>
      <c r="D203" s="71"/>
      <c r="E203" s="38"/>
      <c r="F203" s="71"/>
      <c r="G203" s="38"/>
      <c r="H203" s="71"/>
      <c r="I203" s="38"/>
      <c r="J203" s="38"/>
      <c r="K203" s="38"/>
      <c r="L203" s="38"/>
      <c r="M203" s="38"/>
      <c r="N203" s="38"/>
      <c r="O203" s="38"/>
      <c r="P203" s="38"/>
      <c r="Q203" s="38"/>
      <c r="R203" s="38"/>
      <c r="S203" s="38"/>
      <c r="AC203" s="38"/>
      <c r="AD203" s="38"/>
      <c r="AE203" s="38"/>
      <c r="AF203" s="38"/>
    </row>
    <row r="204" spans="1:32">
      <c r="A204" s="71"/>
      <c r="B204" s="71"/>
      <c r="C204" s="38"/>
      <c r="D204" s="71"/>
      <c r="E204" s="38"/>
      <c r="F204" s="71"/>
      <c r="G204" s="38"/>
      <c r="H204" s="71"/>
      <c r="I204" s="38"/>
      <c r="J204" s="38"/>
      <c r="K204" s="38"/>
      <c r="L204" s="38"/>
      <c r="M204" s="38"/>
      <c r="N204" s="38"/>
      <c r="O204" s="38"/>
      <c r="P204" s="38"/>
      <c r="Q204" s="38"/>
      <c r="R204" s="38"/>
      <c r="S204" s="38"/>
      <c r="AC204" s="38"/>
      <c r="AD204" s="38"/>
      <c r="AE204" s="38"/>
      <c r="AF204" s="38"/>
    </row>
    <row r="205" spans="1:32">
      <c r="A205" s="71"/>
      <c r="B205" s="71"/>
      <c r="C205" s="38"/>
      <c r="D205" s="71"/>
      <c r="E205" s="38"/>
      <c r="F205" s="71"/>
      <c r="G205" s="38"/>
      <c r="H205" s="71"/>
      <c r="I205" s="38"/>
      <c r="J205" s="38"/>
      <c r="K205" s="38"/>
      <c r="L205" s="38"/>
      <c r="M205" s="38"/>
      <c r="N205" s="38"/>
      <c r="O205" s="38"/>
      <c r="P205" s="38"/>
      <c r="Q205" s="38"/>
      <c r="R205" s="38"/>
      <c r="S205" s="38"/>
      <c r="AC205" s="38"/>
      <c r="AD205" s="38"/>
      <c r="AE205" s="38"/>
      <c r="AF205" s="38"/>
    </row>
    <row r="206" spans="1:32">
      <c r="A206" s="71"/>
      <c r="B206" s="71"/>
      <c r="C206" s="38"/>
      <c r="D206" s="71"/>
      <c r="E206" s="38"/>
      <c r="F206" s="71"/>
      <c r="G206" s="38"/>
      <c r="H206" s="71"/>
      <c r="I206" s="38"/>
      <c r="J206" s="38"/>
      <c r="K206" s="38"/>
      <c r="L206" s="38"/>
      <c r="M206" s="38"/>
      <c r="N206" s="38"/>
      <c r="O206" s="38"/>
      <c r="P206" s="38"/>
      <c r="Q206" s="38"/>
      <c r="R206" s="38"/>
      <c r="S206" s="38"/>
      <c r="AC206" s="38"/>
      <c r="AD206" s="38"/>
      <c r="AE206" s="38"/>
      <c r="AF206" s="38"/>
    </row>
    <row r="207" spans="1:32">
      <c r="A207" s="71"/>
      <c r="B207" s="71"/>
      <c r="C207" s="38"/>
      <c r="D207" s="71"/>
      <c r="E207" s="38"/>
      <c r="F207" s="71"/>
      <c r="G207" s="38"/>
      <c r="H207" s="71"/>
      <c r="I207" s="38"/>
      <c r="J207" s="38"/>
      <c r="K207" s="38"/>
      <c r="L207" s="38"/>
      <c r="M207" s="38"/>
      <c r="N207" s="38"/>
      <c r="O207" s="38"/>
      <c r="P207" s="38"/>
      <c r="Q207" s="38"/>
      <c r="R207" s="38"/>
      <c r="S207" s="38"/>
      <c r="AC207" s="38"/>
      <c r="AD207" s="38"/>
      <c r="AE207" s="38"/>
      <c r="AF207" s="38"/>
    </row>
    <row r="208" spans="1:32">
      <c r="A208" s="71"/>
      <c r="B208" s="71"/>
      <c r="C208" s="38"/>
      <c r="D208" s="71"/>
      <c r="E208" s="38"/>
      <c r="F208" s="71"/>
      <c r="G208" s="38"/>
      <c r="H208" s="71"/>
      <c r="I208" s="38"/>
      <c r="J208" s="38"/>
      <c r="K208" s="38"/>
      <c r="L208" s="38"/>
      <c r="M208" s="38"/>
      <c r="N208" s="38"/>
      <c r="O208" s="38"/>
      <c r="P208" s="38"/>
      <c r="Q208" s="38"/>
      <c r="R208" s="38"/>
      <c r="S208" s="38"/>
      <c r="AC208" s="38"/>
      <c r="AD208" s="38"/>
      <c r="AE208" s="38"/>
      <c r="AF208" s="38"/>
    </row>
    <row r="209" spans="1:32">
      <c r="A209" s="71"/>
      <c r="B209" s="71"/>
      <c r="C209" s="38"/>
      <c r="D209" s="71"/>
      <c r="E209" s="38"/>
      <c r="F209" s="71"/>
      <c r="G209" s="38"/>
      <c r="H209" s="71"/>
      <c r="I209" s="38"/>
      <c r="J209" s="38"/>
      <c r="K209" s="38"/>
      <c r="L209" s="38"/>
      <c r="M209" s="38"/>
      <c r="N209" s="38"/>
      <c r="O209" s="38"/>
      <c r="P209" s="38"/>
      <c r="Q209" s="38"/>
      <c r="R209" s="38"/>
      <c r="S209" s="38"/>
      <c r="AC209" s="38"/>
      <c r="AD209" s="38"/>
      <c r="AE209" s="38"/>
      <c r="AF209" s="38"/>
    </row>
    <row r="210" spans="1:32">
      <c r="A210" s="71"/>
      <c r="B210" s="71"/>
      <c r="C210" s="38"/>
      <c r="D210" s="71"/>
      <c r="E210" s="38"/>
      <c r="F210" s="71"/>
      <c r="G210" s="38"/>
      <c r="H210" s="71"/>
      <c r="I210" s="38"/>
      <c r="J210" s="38"/>
      <c r="K210" s="38"/>
      <c r="L210" s="38"/>
      <c r="M210" s="38"/>
      <c r="N210" s="38"/>
      <c r="O210" s="38"/>
      <c r="P210" s="38"/>
      <c r="Q210" s="38"/>
      <c r="R210" s="38"/>
      <c r="S210" s="38"/>
      <c r="AC210" s="38"/>
      <c r="AD210" s="38"/>
      <c r="AE210" s="38"/>
      <c r="AF210" s="38"/>
    </row>
    <row r="211" spans="1:32">
      <c r="A211" s="71"/>
      <c r="B211" s="71"/>
      <c r="C211" s="38"/>
      <c r="D211" s="71"/>
      <c r="E211" s="38"/>
      <c r="F211" s="71"/>
      <c r="G211" s="38"/>
      <c r="H211" s="71"/>
      <c r="I211" s="38"/>
      <c r="J211" s="38"/>
      <c r="K211" s="38"/>
      <c r="L211" s="38"/>
      <c r="M211" s="38"/>
      <c r="N211" s="38"/>
      <c r="O211" s="38"/>
      <c r="P211" s="38"/>
      <c r="Q211" s="38"/>
      <c r="R211" s="38"/>
      <c r="S211" s="38"/>
      <c r="AC211" s="38"/>
      <c r="AD211" s="38"/>
      <c r="AE211" s="38"/>
      <c r="AF211" s="38"/>
    </row>
    <row r="212" spans="1:32">
      <c r="A212" s="71"/>
      <c r="B212" s="71"/>
      <c r="C212" s="38"/>
      <c r="D212" s="71"/>
      <c r="E212" s="38"/>
      <c r="F212" s="71"/>
      <c r="G212" s="38"/>
      <c r="H212" s="71"/>
      <c r="I212" s="38"/>
      <c r="J212" s="38"/>
      <c r="K212" s="38"/>
      <c r="L212" s="38"/>
      <c r="M212" s="38"/>
      <c r="N212" s="38"/>
      <c r="O212" s="38"/>
      <c r="P212" s="38"/>
      <c r="Q212" s="38"/>
      <c r="R212" s="38"/>
      <c r="S212" s="38"/>
      <c r="AC212" s="38"/>
      <c r="AD212" s="38"/>
      <c r="AE212" s="38"/>
      <c r="AF212" s="38"/>
    </row>
    <row r="213" spans="1:32">
      <c r="A213" s="71"/>
      <c r="B213" s="71"/>
      <c r="C213" s="38"/>
      <c r="D213" s="71"/>
      <c r="E213" s="38"/>
      <c r="F213" s="71"/>
      <c r="G213" s="38"/>
      <c r="H213" s="71"/>
      <c r="I213" s="38"/>
      <c r="J213" s="38"/>
      <c r="K213" s="38"/>
      <c r="L213" s="38"/>
      <c r="M213" s="38"/>
      <c r="N213" s="38"/>
      <c r="O213" s="38"/>
      <c r="P213" s="38"/>
      <c r="Q213" s="38"/>
      <c r="R213" s="38"/>
      <c r="S213" s="38"/>
      <c r="AC213" s="38"/>
      <c r="AD213" s="38"/>
      <c r="AE213" s="38"/>
      <c r="AF213" s="38"/>
    </row>
    <row r="214" spans="1:32">
      <c r="A214" s="71"/>
      <c r="B214" s="71"/>
      <c r="C214" s="38"/>
      <c r="D214" s="71"/>
      <c r="E214" s="38"/>
      <c r="F214" s="71"/>
      <c r="G214" s="38"/>
      <c r="H214" s="71"/>
      <c r="I214" s="38"/>
      <c r="J214" s="38"/>
      <c r="K214" s="38"/>
      <c r="L214" s="38"/>
      <c r="M214" s="38"/>
      <c r="N214" s="38"/>
      <c r="O214" s="38"/>
      <c r="P214" s="38"/>
      <c r="Q214" s="38"/>
      <c r="R214" s="38"/>
      <c r="S214" s="38"/>
      <c r="AC214" s="38"/>
      <c r="AD214" s="38"/>
      <c r="AE214" s="38"/>
      <c r="AF214" s="38"/>
    </row>
    <row r="215" spans="1:32">
      <c r="A215" s="71"/>
      <c r="B215" s="71"/>
      <c r="C215" s="38"/>
      <c r="D215" s="71"/>
      <c r="E215" s="38"/>
      <c r="F215" s="71"/>
      <c r="G215" s="38"/>
      <c r="H215" s="71"/>
      <c r="I215" s="38"/>
      <c r="J215" s="38"/>
      <c r="K215" s="38"/>
      <c r="L215" s="38"/>
      <c r="M215" s="38"/>
      <c r="N215" s="38"/>
      <c r="O215" s="38"/>
      <c r="P215" s="38"/>
      <c r="Q215" s="38"/>
      <c r="R215" s="38"/>
      <c r="S215" s="38"/>
      <c r="AC215" s="38"/>
      <c r="AD215" s="38"/>
      <c r="AE215" s="38"/>
      <c r="AF215" s="38"/>
    </row>
    <row r="216" spans="1:32">
      <c r="A216" s="71"/>
      <c r="B216" s="71"/>
      <c r="C216" s="38"/>
      <c r="D216" s="71"/>
      <c r="E216" s="38"/>
      <c r="F216" s="71"/>
      <c r="G216" s="38"/>
      <c r="H216" s="71"/>
      <c r="I216" s="38"/>
      <c r="J216" s="38"/>
      <c r="K216" s="38"/>
      <c r="L216" s="38"/>
      <c r="M216" s="38"/>
      <c r="N216" s="38"/>
      <c r="O216" s="38"/>
      <c r="P216" s="38"/>
      <c r="Q216" s="38"/>
      <c r="R216" s="38"/>
      <c r="S216" s="38"/>
      <c r="AC216" s="38"/>
      <c r="AD216" s="38"/>
      <c r="AE216" s="38"/>
      <c r="AF216" s="38"/>
    </row>
    <row r="217" spans="1:32">
      <c r="A217" s="71"/>
      <c r="B217" s="71"/>
      <c r="C217" s="38"/>
      <c r="D217" s="71"/>
      <c r="E217" s="38"/>
      <c r="F217" s="71"/>
      <c r="G217" s="38"/>
      <c r="H217" s="71"/>
      <c r="I217" s="38"/>
      <c r="J217" s="38"/>
      <c r="K217" s="38"/>
      <c r="L217" s="38"/>
      <c r="M217" s="38"/>
      <c r="N217" s="38"/>
      <c r="O217" s="38"/>
      <c r="P217" s="38"/>
      <c r="Q217" s="38"/>
      <c r="R217" s="38"/>
      <c r="S217" s="38"/>
      <c r="AC217" s="38"/>
      <c r="AD217" s="38"/>
      <c r="AE217" s="38"/>
      <c r="AF217" s="38"/>
    </row>
    <row r="218" spans="1:32">
      <c r="A218" s="71"/>
      <c r="B218" s="71"/>
      <c r="C218" s="38"/>
      <c r="D218" s="71"/>
      <c r="E218" s="38"/>
      <c r="F218" s="71"/>
      <c r="G218" s="38"/>
      <c r="H218" s="71"/>
      <c r="I218" s="38"/>
      <c r="J218" s="38"/>
      <c r="K218" s="38"/>
      <c r="L218" s="38"/>
      <c r="M218" s="38"/>
      <c r="N218" s="38"/>
      <c r="O218" s="38"/>
      <c r="P218" s="38"/>
      <c r="Q218" s="38"/>
      <c r="R218" s="38"/>
      <c r="S218" s="38"/>
      <c r="AC218" s="38"/>
      <c r="AD218" s="38"/>
      <c r="AE218" s="38"/>
      <c r="AF218" s="38"/>
    </row>
    <row r="219" spans="1:32">
      <c r="A219" s="71"/>
      <c r="B219" s="71"/>
      <c r="C219" s="38"/>
      <c r="D219" s="71"/>
      <c r="E219" s="38"/>
      <c r="F219" s="71"/>
      <c r="G219" s="38"/>
      <c r="H219" s="71"/>
      <c r="I219" s="38"/>
      <c r="J219" s="38"/>
      <c r="K219" s="38"/>
      <c r="L219" s="38"/>
      <c r="M219" s="38"/>
      <c r="N219" s="38"/>
      <c r="O219" s="38"/>
      <c r="P219" s="38"/>
      <c r="Q219" s="38"/>
      <c r="R219" s="38"/>
      <c r="S219" s="38"/>
      <c r="AC219" s="38"/>
      <c r="AD219" s="38"/>
      <c r="AE219" s="38"/>
      <c r="AF219" s="38"/>
    </row>
    <row r="220" spans="1:32">
      <c r="A220" s="71"/>
      <c r="B220" s="71"/>
      <c r="C220" s="38"/>
      <c r="D220" s="71"/>
      <c r="E220" s="38"/>
      <c r="F220" s="71"/>
      <c r="G220" s="38"/>
      <c r="H220" s="71"/>
      <c r="I220" s="38"/>
      <c r="J220" s="38"/>
      <c r="K220" s="38"/>
      <c r="L220" s="38"/>
      <c r="M220" s="38"/>
      <c r="N220" s="38"/>
      <c r="O220" s="38"/>
      <c r="P220" s="38"/>
      <c r="Q220" s="38"/>
      <c r="R220" s="38"/>
      <c r="S220" s="38"/>
      <c r="AC220" s="38"/>
      <c r="AD220" s="38"/>
      <c r="AE220" s="38"/>
      <c r="AF220" s="38"/>
    </row>
    <row r="221" spans="1:32">
      <c r="A221" s="71"/>
      <c r="B221" s="71"/>
      <c r="C221" s="38"/>
      <c r="D221" s="71"/>
      <c r="E221" s="38"/>
      <c r="F221" s="71"/>
      <c r="G221" s="38"/>
      <c r="H221" s="71"/>
      <c r="I221" s="38"/>
      <c r="J221" s="38"/>
      <c r="K221" s="38"/>
      <c r="L221" s="38"/>
      <c r="M221" s="38"/>
      <c r="N221" s="38"/>
      <c r="O221" s="38"/>
      <c r="P221" s="38"/>
      <c r="Q221" s="38"/>
      <c r="R221" s="38"/>
      <c r="S221" s="38"/>
      <c r="AC221" s="38"/>
      <c r="AD221" s="38"/>
      <c r="AE221" s="38"/>
      <c r="AF221" s="38"/>
    </row>
    <row r="222" spans="1:32">
      <c r="A222" s="71"/>
      <c r="B222" s="71"/>
      <c r="C222" s="38"/>
      <c r="D222" s="71"/>
      <c r="E222" s="38"/>
      <c r="F222" s="71"/>
      <c r="G222" s="38"/>
      <c r="H222" s="71"/>
      <c r="I222" s="38"/>
      <c r="J222" s="38"/>
      <c r="K222" s="38"/>
      <c r="L222" s="38"/>
      <c r="M222" s="38"/>
      <c r="N222" s="38"/>
      <c r="O222" s="38"/>
      <c r="P222" s="38"/>
      <c r="Q222" s="38"/>
      <c r="R222" s="38"/>
      <c r="S222" s="38"/>
      <c r="AC222" s="38"/>
      <c r="AD222" s="38"/>
      <c r="AE222" s="38"/>
      <c r="AF222" s="38"/>
    </row>
    <row r="223" spans="1:32">
      <c r="A223" s="71"/>
      <c r="B223" s="71"/>
      <c r="C223" s="38"/>
      <c r="D223" s="71"/>
      <c r="E223" s="38"/>
      <c r="F223" s="71"/>
      <c r="G223" s="38"/>
      <c r="H223" s="71"/>
      <c r="I223" s="38"/>
      <c r="J223" s="38"/>
      <c r="K223" s="38"/>
      <c r="L223" s="38"/>
      <c r="M223" s="38"/>
      <c r="N223" s="38"/>
      <c r="O223" s="38"/>
      <c r="P223" s="38"/>
      <c r="Q223" s="38"/>
      <c r="R223" s="38"/>
      <c r="S223" s="38"/>
      <c r="AC223" s="38"/>
      <c r="AD223" s="38"/>
      <c r="AE223" s="38"/>
      <c r="AF223" s="38"/>
    </row>
    <row r="224" spans="1:32">
      <c r="A224" s="71"/>
      <c r="B224" s="71"/>
      <c r="C224" s="38"/>
      <c r="D224" s="71"/>
      <c r="E224" s="38"/>
      <c r="F224" s="71"/>
      <c r="G224" s="38"/>
      <c r="H224" s="71"/>
      <c r="I224" s="38"/>
      <c r="J224" s="38"/>
      <c r="K224" s="38"/>
      <c r="L224" s="38"/>
      <c r="M224" s="38"/>
      <c r="N224" s="38"/>
      <c r="O224" s="38"/>
      <c r="P224" s="38"/>
      <c r="Q224" s="38"/>
      <c r="R224" s="38"/>
      <c r="S224" s="38"/>
      <c r="AC224" s="38"/>
      <c r="AD224" s="38"/>
      <c r="AE224" s="38"/>
      <c r="AF224" s="38"/>
    </row>
    <row r="225" spans="1:32">
      <c r="A225" s="71"/>
      <c r="B225" s="71"/>
      <c r="C225" s="38"/>
      <c r="D225" s="71"/>
      <c r="E225" s="38"/>
      <c r="F225" s="71"/>
      <c r="G225" s="38"/>
      <c r="H225" s="71"/>
      <c r="I225" s="38"/>
      <c r="J225" s="38"/>
      <c r="K225" s="38"/>
      <c r="L225" s="38"/>
      <c r="M225" s="38"/>
      <c r="N225" s="38"/>
      <c r="O225" s="38"/>
      <c r="P225" s="38"/>
      <c r="Q225" s="38"/>
      <c r="R225" s="38"/>
      <c r="S225" s="38"/>
      <c r="AC225" s="38"/>
      <c r="AD225" s="38"/>
      <c r="AE225" s="38"/>
      <c r="AF225" s="38"/>
    </row>
    <row r="226" spans="1:32">
      <c r="A226" s="71"/>
      <c r="B226" s="71"/>
      <c r="C226" s="38"/>
      <c r="D226" s="71"/>
      <c r="E226" s="38"/>
      <c r="F226" s="71"/>
      <c r="G226" s="38"/>
      <c r="H226" s="71"/>
      <c r="I226" s="38"/>
      <c r="J226" s="38"/>
      <c r="K226" s="38"/>
      <c r="L226" s="38"/>
      <c r="M226" s="38"/>
      <c r="N226" s="38"/>
      <c r="O226" s="38"/>
      <c r="P226" s="38"/>
      <c r="Q226" s="38"/>
      <c r="R226" s="38"/>
      <c r="S226" s="38"/>
      <c r="AC226" s="38"/>
      <c r="AD226" s="38"/>
      <c r="AE226" s="38"/>
      <c r="AF226" s="38"/>
    </row>
    <row r="227" spans="1:32">
      <c r="A227" s="71"/>
      <c r="B227" s="71"/>
      <c r="C227" s="38"/>
      <c r="D227" s="71"/>
      <c r="E227" s="38"/>
      <c r="F227" s="71"/>
      <c r="G227" s="38"/>
      <c r="H227" s="71"/>
      <c r="I227" s="38"/>
      <c r="J227" s="38"/>
      <c r="K227" s="38"/>
      <c r="L227" s="38"/>
      <c r="M227" s="38"/>
      <c r="N227" s="38"/>
      <c r="O227" s="38"/>
      <c r="P227" s="38"/>
      <c r="Q227" s="38"/>
      <c r="R227" s="38"/>
      <c r="S227" s="38"/>
      <c r="AC227" s="38"/>
      <c r="AD227" s="38"/>
      <c r="AE227" s="38"/>
      <c r="AF227" s="38"/>
    </row>
    <row r="228" spans="1:32">
      <c r="A228" s="71"/>
      <c r="B228" s="71"/>
      <c r="C228" s="38"/>
      <c r="D228" s="71"/>
      <c r="E228" s="38"/>
      <c r="F228" s="71"/>
      <c r="G228" s="38"/>
      <c r="H228" s="71"/>
      <c r="I228" s="38"/>
      <c r="J228" s="38"/>
      <c r="K228" s="38"/>
      <c r="L228" s="38"/>
      <c r="M228" s="38"/>
      <c r="N228" s="38"/>
      <c r="O228" s="38"/>
      <c r="P228" s="38"/>
      <c r="Q228" s="38"/>
      <c r="R228" s="38"/>
      <c r="S228" s="38"/>
      <c r="AC228" s="38"/>
      <c r="AD228" s="38"/>
      <c r="AE228" s="38"/>
      <c r="AF228" s="38"/>
    </row>
    <row r="229" spans="1:32">
      <c r="A229" s="71"/>
      <c r="B229" s="71"/>
      <c r="C229" s="38"/>
      <c r="D229" s="71"/>
      <c r="E229" s="38"/>
      <c r="F229" s="71"/>
      <c r="G229" s="38"/>
      <c r="H229" s="71"/>
      <c r="I229" s="38"/>
      <c r="J229" s="38"/>
      <c r="K229" s="38"/>
      <c r="L229" s="38"/>
      <c r="M229" s="38"/>
      <c r="N229" s="38"/>
      <c r="O229" s="38"/>
      <c r="P229" s="38"/>
      <c r="Q229" s="38"/>
      <c r="R229" s="38"/>
      <c r="S229" s="38"/>
      <c r="AC229" s="38"/>
      <c r="AD229" s="38"/>
      <c r="AE229" s="38"/>
      <c r="AF229" s="38"/>
    </row>
    <row r="230" spans="1:32">
      <c r="A230" s="71"/>
      <c r="B230" s="71"/>
      <c r="C230" s="38"/>
      <c r="D230" s="71"/>
      <c r="E230" s="38"/>
      <c r="F230" s="71"/>
      <c r="G230" s="38"/>
      <c r="H230" s="71"/>
      <c r="I230" s="38"/>
      <c r="J230" s="38"/>
      <c r="K230" s="38"/>
      <c r="L230" s="38"/>
      <c r="M230" s="38"/>
      <c r="N230" s="38"/>
      <c r="O230" s="38"/>
      <c r="P230" s="38"/>
      <c r="Q230" s="38"/>
      <c r="R230" s="38"/>
      <c r="S230" s="38"/>
      <c r="AC230" s="38"/>
      <c r="AD230" s="38"/>
      <c r="AE230" s="38"/>
      <c r="AF230" s="38"/>
    </row>
    <row r="231" spans="1:32">
      <c r="A231" s="71"/>
      <c r="B231" s="71"/>
      <c r="C231" s="38"/>
      <c r="D231" s="71"/>
      <c r="E231" s="38"/>
      <c r="F231" s="71"/>
      <c r="G231" s="38"/>
      <c r="H231" s="71"/>
      <c r="I231" s="38"/>
      <c r="J231" s="38"/>
      <c r="K231" s="38"/>
      <c r="L231" s="38"/>
      <c r="M231" s="38"/>
      <c r="N231" s="38"/>
      <c r="O231" s="38"/>
      <c r="P231" s="38"/>
      <c r="Q231" s="38"/>
      <c r="R231" s="38"/>
      <c r="S231" s="38"/>
      <c r="AC231" s="38"/>
      <c r="AD231" s="38"/>
      <c r="AE231" s="38"/>
      <c r="AF231" s="38"/>
    </row>
    <row r="232" spans="1:32">
      <c r="A232" s="71"/>
      <c r="B232" s="71"/>
      <c r="C232" s="38"/>
      <c r="D232" s="71"/>
      <c r="E232" s="38"/>
      <c r="F232" s="71"/>
      <c r="G232" s="38"/>
      <c r="H232" s="71"/>
      <c r="I232" s="38"/>
      <c r="J232" s="38"/>
      <c r="K232" s="38"/>
      <c r="L232" s="38"/>
      <c r="M232" s="38"/>
      <c r="N232" s="38"/>
      <c r="O232" s="38"/>
      <c r="P232" s="38"/>
      <c r="Q232" s="38"/>
      <c r="R232" s="38"/>
      <c r="S232" s="38"/>
      <c r="AC232" s="38"/>
      <c r="AD232" s="38"/>
      <c r="AE232" s="38"/>
      <c r="AF232" s="38"/>
    </row>
    <row r="233" spans="1:32">
      <c r="A233" s="71"/>
      <c r="B233" s="71"/>
      <c r="C233" s="38"/>
      <c r="D233" s="71"/>
      <c r="E233" s="38"/>
      <c r="F233" s="71"/>
      <c r="G233" s="38"/>
      <c r="H233" s="71"/>
      <c r="I233" s="38"/>
      <c r="J233" s="38"/>
      <c r="K233" s="38"/>
      <c r="L233" s="38"/>
      <c r="M233" s="38"/>
      <c r="N233" s="38"/>
      <c r="O233" s="38"/>
      <c r="P233" s="38"/>
      <c r="Q233" s="38"/>
      <c r="R233" s="38"/>
      <c r="S233" s="38"/>
      <c r="AC233" s="38"/>
      <c r="AD233" s="38"/>
      <c r="AE233" s="38"/>
      <c r="AF233" s="38"/>
    </row>
    <row r="234" spans="1:32">
      <c r="A234" s="71"/>
      <c r="B234" s="71"/>
      <c r="C234" s="38"/>
      <c r="D234" s="71"/>
      <c r="E234" s="38"/>
      <c r="F234" s="71"/>
      <c r="G234" s="38"/>
      <c r="H234" s="71"/>
      <c r="I234" s="38"/>
      <c r="J234" s="38"/>
      <c r="K234" s="38"/>
      <c r="L234" s="38"/>
      <c r="M234" s="38"/>
      <c r="N234" s="38"/>
      <c r="O234" s="38"/>
      <c r="P234" s="38"/>
      <c r="Q234" s="38"/>
      <c r="R234" s="38"/>
      <c r="S234" s="38"/>
      <c r="AC234" s="38"/>
      <c r="AD234" s="38"/>
      <c r="AE234" s="38"/>
      <c r="AF234" s="38"/>
    </row>
    <row r="235" spans="1:32">
      <c r="A235" s="71"/>
      <c r="B235" s="71"/>
      <c r="C235" s="38"/>
      <c r="D235" s="71"/>
      <c r="E235" s="38"/>
      <c r="F235" s="71"/>
      <c r="G235" s="38"/>
      <c r="H235" s="71"/>
      <c r="I235" s="38"/>
      <c r="J235" s="38"/>
      <c r="K235" s="38"/>
      <c r="L235" s="38"/>
      <c r="M235" s="38"/>
      <c r="N235" s="38"/>
      <c r="O235" s="38"/>
      <c r="P235" s="38"/>
      <c r="Q235" s="38"/>
      <c r="R235" s="38"/>
      <c r="S235" s="38"/>
      <c r="AC235" s="38"/>
      <c r="AD235" s="38"/>
      <c r="AE235" s="38"/>
      <c r="AF235" s="38"/>
    </row>
    <row r="236" spans="1:32">
      <c r="A236" s="71"/>
      <c r="B236" s="71"/>
      <c r="C236" s="38"/>
      <c r="D236" s="71"/>
      <c r="E236" s="38"/>
      <c r="F236" s="71"/>
      <c r="G236" s="38"/>
      <c r="H236" s="71"/>
      <c r="I236" s="38"/>
      <c r="J236" s="38"/>
      <c r="K236" s="38"/>
      <c r="L236" s="38"/>
      <c r="M236" s="38"/>
      <c r="N236" s="38"/>
      <c r="O236" s="38"/>
      <c r="P236" s="38"/>
      <c r="Q236" s="38"/>
      <c r="R236" s="38"/>
      <c r="S236" s="38"/>
      <c r="AC236" s="38"/>
      <c r="AD236" s="38"/>
      <c r="AE236" s="38"/>
      <c r="AF236" s="38"/>
    </row>
    <row r="237" spans="1:32">
      <c r="A237" s="71"/>
      <c r="B237" s="71"/>
      <c r="C237" s="38"/>
      <c r="D237" s="71"/>
      <c r="E237" s="38"/>
      <c r="F237" s="71"/>
      <c r="G237" s="38"/>
      <c r="H237" s="71"/>
      <c r="I237" s="38"/>
      <c r="J237" s="38"/>
      <c r="K237" s="38"/>
      <c r="L237" s="38"/>
      <c r="M237" s="38"/>
      <c r="N237" s="38"/>
      <c r="O237" s="38"/>
      <c r="P237" s="38"/>
      <c r="Q237" s="38"/>
      <c r="R237" s="38"/>
      <c r="S237" s="38"/>
      <c r="AC237" s="38"/>
      <c r="AD237" s="38"/>
      <c r="AE237" s="38"/>
      <c r="AF237" s="38"/>
    </row>
    <row r="238" spans="1:32">
      <c r="A238" s="71"/>
      <c r="B238" s="71"/>
      <c r="C238" s="38"/>
      <c r="D238" s="71"/>
      <c r="E238" s="38"/>
      <c r="F238" s="71"/>
      <c r="G238" s="38"/>
      <c r="H238" s="71"/>
      <c r="I238" s="38"/>
      <c r="J238" s="38"/>
      <c r="K238" s="38"/>
      <c r="L238" s="38"/>
      <c r="M238" s="38"/>
      <c r="N238" s="38"/>
      <c r="O238" s="38"/>
      <c r="P238" s="38"/>
      <c r="Q238" s="38"/>
      <c r="R238" s="38"/>
      <c r="S238" s="38"/>
      <c r="AC238" s="38"/>
      <c r="AD238" s="38"/>
      <c r="AE238" s="38"/>
      <c r="AF238" s="38"/>
    </row>
    <row r="239" spans="1:32">
      <c r="A239" s="71"/>
      <c r="B239" s="71"/>
      <c r="C239" s="38"/>
      <c r="D239" s="71"/>
      <c r="E239" s="38"/>
      <c r="F239" s="71"/>
      <c r="G239" s="38"/>
      <c r="H239" s="71"/>
      <c r="I239" s="38"/>
      <c r="J239" s="38"/>
      <c r="K239" s="38"/>
      <c r="L239" s="38"/>
      <c r="M239" s="38"/>
      <c r="N239" s="38"/>
      <c r="O239" s="38"/>
      <c r="P239" s="38"/>
      <c r="Q239" s="38"/>
      <c r="R239" s="38"/>
      <c r="S239" s="38"/>
      <c r="AC239" s="38"/>
      <c r="AD239" s="38"/>
      <c r="AE239" s="38"/>
      <c r="AF239" s="38"/>
    </row>
    <row r="240" spans="1:32">
      <c r="A240" s="71"/>
      <c r="B240" s="71"/>
      <c r="C240" s="38"/>
      <c r="D240" s="71"/>
      <c r="E240" s="38"/>
      <c r="F240" s="71"/>
      <c r="G240" s="38"/>
      <c r="H240" s="71"/>
      <c r="I240" s="38"/>
      <c r="J240" s="38"/>
      <c r="K240" s="38"/>
      <c r="L240" s="38"/>
      <c r="M240" s="38"/>
      <c r="N240" s="38"/>
      <c r="O240" s="38"/>
      <c r="P240" s="38"/>
      <c r="Q240" s="38"/>
      <c r="R240" s="38"/>
      <c r="S240" s="38"/>
      <c r="AC240" s="38"/>
      <c r="AD240" s="38"/>
      <c r="AE240" s="38"/>
      <c r="AF240" s="38"/>
    </row>
    <row r="241" spans="1:32">
      <c r="A241" s="71"/>
      <c r="B241" s="71"/>
      <c r="C241" s="38"/>
      <c r="D241" s="71"/>
      <c r="E241" s="38"/>
      <c r="F241" s="71"/>
      <c r="G241" s="38"/>
      <c r="H241" s="71"/>
      <c r="I241" s="38"/>
      <c r="J241" s="38"/>
      <c r="K241" s="38"/>
      <c r="L241" s="38"/>
      <c r="M241" s="38"/>
      <c r="N241" s="38"/>
      <c r="O241" s="38"/>
      <c r="P241" s="38"/>
      <c r="Q241" s="38"/>
      <c r="R241" s="38"/>
      <c r="S241" s="38"/>
      <c r="AC241" s="38"/>
      <c r="AD241" s="38"/>
      <c r="AE241" s="38"/>
      <c r="AF241" s="38"/>
    </row>
    <row r="242" spans="1:32">
      <c r="A242" s="71"/>
      <c r="B242" s="71"/>
      <c r="C242" s="38"/>
      <c r="D242" s="71"/>
      <c r="E242" s="38"/>
      <c r="F242" s="71"/>
      <c r="G242" s="38"/>
      <c r="H242" s="71"/>
      <c r="I242" s="38"/>
      <c r="J242" s="38"/>
      <c r="K242" s="38"/>
      <c r="L242" s="38"/>
      <c r="M242" s="38"/>
      <c r="N242" s="38"/>
      <c r="O242" s="38"/>
      <c r="P242" s="38"/>
      <c r="Q242" s="38"/>
      <c r="R242" s="38"/>
      <c r="S242" s="38"/>
      <c r="AC242" s="38"/>
      <c r="AD242" s="38"/>
      <c r="AE242" s="38"/>
      <c r="AF242" s="38"/>
    </row>
    <row r="243" spans="1:32">
      <c r="A243" s="71"/>
      <c r="B243" s="71"/>
      <c r="C243" s="38"/>
      <c r="D243" s="71"/>
      <c r="E243" s="38"/>
      <c r="F243" s="71"/>
      <c r="G243" s="38"/>
      <c r="H243" s="71"/>
      <c r="I243" s="38"/>
      <c r="J243" s="38"/>
      <c r="K243" s="38"/>
      <c r="L243" s="38"/>
      <c r="M243" s="38"/>
      <c r="N243" s="38"/>
      <c r="O243" s="38"/>
      <c r="P243" s="38"/>
      <c r="Q243" s="38"/>
      <c r="R243" s="38"/>
      <c r="S243" s="38"/>
      <c r="AC243" s="38"/>
      <c r="AD243" s="38"/>
      <c r="AE243" s="38"/>
      <c r="AF243" s="38"/>
    </row>
    <row r="244" spans="1:32">
      <c r="A244" s="71"/>
      <c r="B244" s="71"/>
      <c r="C244" s="38"/>
      <c r="D244" s="71"/>
      <c r="E244" s="38"/>
      <c r="F244" s="71"/>
      <c r="G244" s="38"/>
      <c r="H244" s="71"/>
      <c r="I244" s="38"/>
      <c r="J244" s="38"/>
      <c r="K244" s="38"/>
      <c r="L244" s="38"/>
      <c r="M244" s="38"/>
      <c r="N244" s="38"/>
      <c r="O244" s="38"/>
      <c r="P244" s="38"/>
      <c r="Q244" s="38"/>
      <c r="R244" s="38"/>
      <c r="S244" s="38"/>
      <c r="AC244" s="38"/>
      <c r="AD244" s="38"/>
      <c r="AE244" s="38"/>
      <c r="AF244" s="38"/>
    </row>
    <row r="245" spans="1:32">
      <c r="A245" s="71"/>
      <c r="B245" s="71"/>
      <c r="C245" s="38"/>
      <c r="D245" s="71"/>
      <c r="E245" s="38"/>
      <c r="F245" s="71"/>
      <c r="G245" s="38"/>
      <c r="H245" s="71"/>
      <c r="I245" s="38"/>
      <c r="J245" s="38"/>
      <c r="K245" s="38"/>
      <c r="L245" s="38"/>
      <c r="M245" s="38"/>
      <c r="N245" s="38"/>
      <c r="O245" s="38"/>
      <c r="P245" s="38"/>
      <c r="Q245" s="38"/>
      <c r="R245" s="38"/>
      <c r="S245" s="38"/>
      <c r="AC245" s="38"/>
      <c r="AD245" s="38"/>
      <c r="AE245" s="38"/>
      <c r="AF245" s="38"/>
    </row>
    <row r="246" spans="1:32">
      <c r="A246" s="71"/>
      <c r="B246" s="71"/>
      <c r="C246" s="38"/>
      <c r="D246" s="71"/>
      <c r="E246" s="38"/>
      <c r="F246" s="71"/>
      <c r="G246" s="38"/>
      <c r="H246" s="71"/>
      <c r="I246" s="38"/>
      <c r="J246" s="38"/>
      <c r="K246" s="38"/>
      <c r="L246" s="38"/>
      <c r="M246" s="38"/>
      <c r="N246" s="38"/>
      <c r="O246" s="38"/>
      <c r="P246" s="38"/>
      <c r="Q246" s="38"/>
      <c r="R246" s="38"/>
      <c r="S246" s="38"/>
      <c r="AC246" s="38"/>
      <c r="AD246" s="38"/>
      <c r="AE246" s="38"/>
      <c r="AF246" s="38"/>
    </row>
    <row r="247" spans="1:32">
      <c r="A247" s="71"/>
      <c r="B247" s="71"/>
      <c r="C247" s="38"/>
      <c r="D247" s="71"/>
      <c r="E247" s="38"/>
      <c r="F247" s="71"/>
      <c r="G247" s="38"/>
      <c r="H247" s="71"/>
      <c r="I247" s="38"/>
      <c r="J247" s="38"/>
      <c r="K247" s="38"/>
      <c r="L247" s="38"/>
      <c r="M247" s="38"/>
      <c r="N247" s="38"/>
      <c r="O247" s="38"/>
      <c r="P247" s="38"/>
      <c r="Q247" s="38"/>
      <c r="R247" s="38"/>
      <c r="S247" s="38"/>
      <c r="AC247" s="38"/>
      <c r="AD247" s="38"/>
      <c r="AE247" s="38"/>
      <c r="AF247" s="38"/>
    </row>
    <row r="248" spans="1:32">
      <c r="A248" s="71"/>
      <c r="B248" s="71"/>
      <c r="C248" s="38"/>
      <c r="D248" s="71"/>
      <c r="E248" s="38"/>
      <c r="F248" s="71"/>
      <c r="G248" s="38"/>
      <c r="H248" s="71"/>
      <c r="I248" s="38"/>
      <c r="J248" s="38"/>
      <c r="K248" s="38"/>
      <c r="L248" s="38"/>
      <c r="M248" s="38"/>
      <c r="N248" s="38"/>
      <c r="O248" s="38"/>
      <c r="P248" s="38"/>
      <c r="Q248" s="38"/>
      <c r="R248" s="38"/>
      <c r="S248" s="38"/>
      <c r="AC248" s="38"/>
      <c r="AD248" s="38"/>
      <c r="AE248" s="38"/>
      <c r="AF248" s="38"/>
    </row>
    <row r="249" spans="1:32">
      <c r="A249" s="71"/>
      <c r="B249" s="71"/>
      <c r="C249" s="38"/>
      <c r="D249" s="71"/>
      <c r="E249" s="38"/>
      <c r="F249" s="71"/>
      <c r="G249" s="38"/>
      <c r="H249" s="71"/>
      <c r="I249" s="38"/>
      <c r="J249" s="38"/>
      <c r="K249" s="38"/>
      <c r="L249" s="38"/>
      <c r="M249" s="38"/>
      <c r="N249" s="38"/>
      <c r="O249" s="38"/>
      <c r="P249" s="38"/>
      <c r="Q249" s="38"/>
      <c r="R249" s="38"/>
      <c r="S249" s="38"/>
      <c r="AC249" s="38"/>
      <c r="AD249" s="38"/>
      <c r="AE249" s="38"/>
      <c r="AF249" s="38"/>
    </row>
    <row r="250" spans="1:32">
      <c r="A250" s="71"/>
      <c r="B250" s="71"/>
      <c r="C250" s="38"/>
      <c r="D250" s="71"/>
      <c r="E250" s="38"/>
      <c r="F250" s="71"/>
      <c r="G250" s="38"/>
      <c r="H250" s="71"/>
      <c r="I250" s="38"/>
      <c r="J250" s="38"/>
      <c r="K250" s="38"/>
      <c r="L250" s="38"/>
      <c r="M250" s="38"/>
      <c r="N250" s="38"/>
      <c r="O250" s="38"/>
      <c r="P250" s="38"/>
      <c r="Q250" s="38"/>
      <c r="R250" s="38"/>
      <c r="S250" s="38"/>
      <c r="AC250" s="38"/>
      <c r="AD250" s="38"/>
      <c r="AE250" s="38"/>
      <c r="AF250" s="38"/>
    </row>
    <row r="251" spans="1:32">
      <c r="A251" s="71"/>
      <c r="B251" s="71"/>
      <c r="C251" s="38"/>
      <c r="D251" s="71"/>
      <c r="E251" s="38"/>
      <c r="F251" s="71"/>
      <c r="G251" s="38"/>
      <c r="H251" s="71"/>
      <c r="I251" s="38"/>
      <c r="J251" s="38"/>
      <c r="K251" s="38"/>
      <c r="L251" s="38"/>
      <c r="M251" s="38"/>
      <c r="N251" s="38"/>
      <c r="O251" s="38"/>
      <c r="P251" s="38"/>
      <c r="Q251" s="38"/>
      <c r="R251" s="38"/>
      <c r="S251" s="38"/>
      <c r="AC251" s="38"/>
      <c r="AD251" s="38"/>
      <c r="AE251" s="38"/>
      <c r="AF251" s="38"/>
    </row>
    <row r="252" spans="1:32">
      <c r="A252" s="71"/>
      <c r="B252" s="71"/>
      <c r="C252" s="38"/>
      <c r="D252" s="71"/>
      <c r="E252" s="38"/>
      <c r="F252" s="71"/>
      <c r="G252" s="38"/>
      <c r="H252" s="71"/>
      <c r="I252" s="38"/>
      <c r="J252" s="38"/>
      <c r="K252" s="38"/>
      <c r="L252" s="38"/>
      <c r="M252" s="38"/>
      <c r="N252" s="38"/>
      <c r="O252" s="38"/>
      <c r="P252" s="38"/>
      <c r="Q252" s="38"/>
      <c r="R252" s="38"/>
      <c r="S252" s="38"/>
      <c r="AC252" s="38"/>
      <c r="AD252" s="38"/>
      <c r="AE252" s="38"/>
      <c r="AF252" s="38"/>
    </row>
    <row r="253" spans="1:32">
      <c r="A253" s="71"/>
      <c r="B253" s="71"/>
      <c r="C253" s="38"/>
      <c r="D253" s="71"/>
      <c r="E253" s="38"/>
      <c r="F253" s="71"/>
      <c r="G253" s="38"/>
      <c r="H253" s="71"/>
      <c r="I253" s="38"/>
      <c r="J253" s="38"/>
      <c r="K253" s="38"/>
      <c r="L253" s="38"/>
      <c r="M253" s="38"/>
      <c r="N253" s="38"/>
      <c r="O253" s="38"/>
      <c r="P253" s="38"/>
      <c r="Q253" s="38"/>
      <c r="R253" s="38"/>
      <c r="S253" s="38"/>
      <c r="AC253" s="38"/>
      <c r="AD253" s="38"/>
      <c r="AE253" s="38"/>
      <c r="AF253" s="38"/>
    </row>
    <row r="254" spans="1:32">
      <c r="A254" s="71"/>
      <c r="B254" s="71"/>
      <c r="C254" s="38"/>
      <c r="D254" s="71"/>
      <c r="E254" s="38"/>
      <c r="F254" s="71"/>
      <c r="G254" s="38"/>
      <c r="H254" s="71"/>
      <c r="I254" s="38"/>
      <c r="J254" s="38"/>
      <c r="K254" s="38"/>
      <c r="L254" s="38"/>
      <c r="M254" s="38"/>
      <c r="N254" s="38"/>
      <c r="O254" s="38"/>
      <c r="P254" s="38"/>
      <c r="Q254" s="38"/>
      <c r="R254" s="38"/>
      <c r="S254" s="38"/>
      <c r="AC254" s="38"/>
      <c r="AD254" s="38"/>
      <c r="AE254" s="38"/>
      <c r="AF254" s="38"/>
    </row>
    <row r="255" spans="1:32">
      <c r="A255" s="71"/>
      <c r="B255" s="71"/>
      <c r="C255" s="38"/>
      <c r="D255" s="71"/>
      <c r="E255" s="38"/>
      <c r="F255" s="71"/>
      <c r="G255" s="38"/>
      <c r="H255" s="71"/>
      <c r="I255" s="38"/>
      <c r="J255" s="38"/>
      <c r="K255" s="38"/>
      <c r="L255" s="38"/>
      <c r="M255" s="38"/>
      <c r="N255" s="38"/>
      <c r="O255" s="38"/>
      <c r="P255" s="38"/>
      <c r="Q255" s="38"/>
      <c r="R255" s="38"/>
      <c r="S255" s="38"/>
      <c r="AC255" s="38"/>
      <c r="AD255" s="38"/>
      <c r="AE255" s="38"/>
      <c r="AF255" s="38"/>
    </row>
    <row r="256" spans="1:32">
      <c r="A256" s="71"/>
      <c r="B256" s="71"/>
      <c r="C256" s="38"/>
      <c r="D256" s="71"/>
      <c r="E256" s="38"/>
      <c r="F256" s="71"/>
      <c r="G256" s="38"/>
      <c r="H256" s="71"/>
      <c r="I256" s="38"/>
      <c r="J256" s="38"/>
      <c r="K256" s="38"/>
      <c r="L256" s="38"/>
      <c r="M256" s="38"/>
      <c r="N256" s="38"/>
      <c r="O256" s="38"/>
      <c r="P256" s="38"/>
      <c r="Q256" s="38"/>
      <c r="R256" s="38"/>
      <c r="S256" s="38"/>
      <c r="AC256" s="38"/>
      <c r="AD256" s="38"/>
      <c r="AE256" s="38"/>
      <c r="AF256" s="38"/>
    </row>
    <row r="257" spans="1:32">
      <c r="A257" s="71"/>
      <c r="B257" s="71"/>
      <c r="C257" s="38"/>
      <c r="D257" s="71"/>
      <c r="E257" s="38"/>
      <c r="F257" s="71"/>
      <c r="G257" s="38"/>
      <c r="H257" s="71"/>
      <c r="I257" s="38"/>
      <c r="J257" s="38"/>
      <c r="K257" s="38"/>
      <c r="L257" s="38"/>
      <c r="M257" s="38"/>
      <c r="N257" s="38"/>
      <c r="O257" s="38"/>
      <c r="P257" s="38"/>
      <c r="Q257" s="38"/>
      <c r="R257" s="38"/>
      <c r="S257" s="38"/>
      <c r="AC257" s="38"/>
      <c r="AD257" s="38"/>
      <c r="AE257" s="38"/>
      <c r="AF257" s="38"/>
    </row>
    <row r="258" spans="1:32">
      <c r="A258" s="71"/>
      <c r="B258" s="71"/>
      <c r="C258" s="38"/>
      <c r="D258" s="71"/>
      <c r="E258" s="38"/>
      <c r="F258" s="71"/>
      <c r="G258" s="38"/>
      <c r="H258" s="71"/>
      <c r="I258" s="38"/>
      <c r="J258" s="38"/>
      <c r="K258" s="38"/>
      <c r="L258" s="38"/>
      <c r="M258" s="38"/>
      <c r="N258" s="38"/>
      <c r="O258" s="38"/>
      <c r="P258" s="38"/>
      <c r="Q258" s="38"/>
      <c r="R258" s="38"/>
      <c r="S258" s="38"/>
      <c r="AC258" s="38"/>
      <c r="AD258" s="38"/>
      <c r="AE258" s="38"/>
      <c r="AF258" s="38"/>
    </row>
    <row r="259" spans="1:32">
      <c r="A259" s="71"/>
      <c r="B259" s="71"/>
      <c r="C259" s="38"/>
      <c r="D259" s="71"/>
      <c r="E259" s="38"/>
      <c r="F259" s="71"/>
      <c r="G259" s="38"/>
      <c r="H259" s="71"/>
      <c r="I259" s="38"/>
      <c r="J259" s="38"/>
      <c r="K259" s="38"/>
      <c r="L259" s="38"/>
      <c r="M259" s="38"/>
      <c r="N259" s="38"/>
      <c r="O259" s="38"/>
      <c r="P259" s="38"/>
      <c r="Q259" s="38"/>
      <c r="R259" s="38"/>
      <c r="S259" s="38"/>
      <c r="AC259" s="38"/>
      <c r="AD259" s="38"/>
      <c r="AE259" s="38"/>
      <c r="AF259" s="38"/>
    </row>
    <row r="260" spans="1:32">
      <c r="A260" s="71"/>
      <c r="B260" s="71"/>
      <c r="C260" s="38"/>
      <c r="D260" s="71"/>
      <c r="E260" s="38"/>
      <c r="F260" s="71"/>
      <c r="G260" s="38"/>
      <c r="H260" s="71"/>
      <c r="I260" s="38"/>
      <c r="J260" s="38"/>
      <c r="K260" s="38"/>
      <c r="L260" s="38"/>
      <c r="M260" s="38"/>
      <c r="N260" s="38"/>
      <c r="O260" s="38"/>
      <c r="P260" s="38"/>
      <c r="Q260" s="38"/>
      <c r="R260" s="38"/>
      <c r="S260" s="38"/>
      <c r="AC260" s="38"/>
      <c r="AD260" s="38"/>
      <c r="AE260" s="38"/>
      <c r="AF260" s="38"/>
    </row>
    <row r="261" spans="1:32">
      <c r="A261" s="71"/>
      <c r="B261" s="71"/>
      <c r="C261" s="38"/>
      <c r="D261" s="71"/>
      <c r="E261" s="38"/>
      <c r="F261" s="71"/>
      <c r="G261" s="38"/>
      <c r="H261" s="71"/>
      <c r="I261" s="38"/>
      <c r="J261" s="38"/>
      <c r="K261" s="38"/>
      <c r="L261" s="38"/>
      <c r="M261" s="38"/>
      <c r="N261" s="38"/>
      <c r="O261" s="38"/>
      <c r="P261" s="38"/>
      <c r="Q261" s="38"/>
      <c r="R261" s="38"/>
      <c r="S261" s="38"/>
      <c r="AC261" s="38"/>
      <c r="AD261" s="38"/>
      <c r="AE261" s="38"/>
      <c r="AF261" s="38"/>
    </row>
    <row r="262" spans="1:32">
      <c r="A262" s="71"/>
      <c r="B262" s="71"/>
      <c r="C262" s="38"/>
      <c r="D262" s="71"/>
      <c r="E262" s="38"/>
      <c r="F262" s="71"/>
      <c r="G262" s="38"/>
      <c r="H262" s="71"/>
      <c r="I262" s="38"/>
      <c r="J262" s="38"/>
      <c r="K262" s="38"/>
      <c r="L262" s="38"/>
      <c r="M262" s="38"/>
      <c r="N262" s="38"/>
      <c r="O262" s="38"/>
      <c r="P262" s="38"/>
      <c r="Q262" s="38"/>
      <c r="R262" s="38"/>
      <c r="S262" s="38"/>
      <c r="AC262" s="38"/>
      <c r="AD262" s="38"/>
      <c r="AE262" s="38"/>
      <c r="AF262" s="38"/>
    </row>
    <row r="263" spans="1:32">
      <c r="A263" s="71"/>
      <c r="B263" s="71"/>
      <c r="C263" s="38"/>
      <c r="D263" s="71"/>
      <c r="E263" s="38"/>
      <c r="F263" s="71"/>
      <c r="G263" s="38"/>
      <c r="H263" s="71"/>
      <c r="I263" s="38"/>
      <c r="J263" s="38"/>
      <c r="K263" s="38"/>
      <c r="L263" s="38"/>
      <c r="M263" s="38"/>
      <c r="N263" s="38"/>
      <c r="O263" s="38"/>
      <c r="P263" s="38"/>
      <c r="Q263" s="38"/>
      <c r="R263" s="38"/>
      <c r="S263" s="38"/>
      <c r="AC263" s="38"/>
      <c r="AD263" s="38"/>
      <c r="AE263" s="38"/>
      <c r="AF263" s="38"/>
    </row>
    <row r="264" spans="1:32">
      <c r="A264" s="71"/>
      <c r="B264" s="71"/>
      <c r="C264" s="38"/>
      <c r="D264" s="71"/>
      <c r="E264" s="38"/>
      <c r="F264" s="71"/>
      <c r="G264" s="38"/>
      <c r="H264" s="71"/>
      <c r="I264" s="38"/>
      <c r="J264" s="38"/>
      <c r="K264" s="38"/>
      <c r="L264" s="38"/>
      <c r="M264" s="38"/>
      <c r="N264" s="38"/>
      <c r="O264" s="38"/>
      <c r="P264" s="38"/>
      <c r="Q264" s="38"/>
      <c r="R264" s="38"/>
      <c r="S264" s="38"/>
      <c r="AC264" s="38"/>
      <c r="AD264" s="38"/>
      <c r="AE264" s="38"/>
      <c r="AF264" s="38"/>
    </row>
    <row r="265" spans="1:32">
      <c r="A265" s="71"/>
      <c r="B265" s="71"/>
      <c r="C265" s="38"/>
      <c r="D265" s="71"/>
      <c r="E265" s="38"/>
      <c r="F265" s="71"/>
      <c r="G265" s="38"/>
      <c r="H265" s="71"/>
      <c r="I265" s="38"/>
      <c r="J265" s="38"/>
      <c r="K265" s="38"/>
      <c r="L265" s="38"/>
      <c r="M265" s="38"/>
      <c r="N265" s="38"/>
      <c r="O265" s="38"/>
      <c r="P265" s="38"/>
      <c r="Q265" s="38"/>
      <c r="R265" s="38"/>
      <c r="S265" s="38"/>
      <c r="AC265" s="38"/>
      <c r="AD265" s="38"/>
      <c r="AE265" s="38"/>
      <c r="AF265" s="38"/>
    </row>
    <row r="266" spans="1:32">
      <c r="A266" s="71"/>
      <c r="B266" s="71"/>
      <c r="C266" s="38"/>
      <c r="D266" s="71"/>
      <c r="E266" s="38"/>
      <c r="F266" s="71"/>
      <c r="G266" s="38"/>
      <c r="H266" s="71"/>
      <c r="I266" s="38"/>
      <c r="J266" s="38"/>
      <c r="K266" s="38"/>
      <c r="L266" s="38"/>
      <c r="M266" s="38"/>
      <c r="N266" s="38"/>
      <c r="O266" s="38"/>
      <c r="P266" s="38"/>
      <c r="Q266" s="38"/>
      <c r="R266" s="38"/>
      <c r="S266" s="38"/>
      <c r="AC266" s="38"/>
      <c r="AD266" s="38"/>
      <c r="AE266" s="38"/>
      <c r="AF266" s="38"/>
    </row>
    <row r="267" spans="1:32">
      <c r="A267" s="71"/>
      <c r="B267" s="71"/>
      <c r="C267" s="38"/>
      <c r="D267" s="71"/>
      <c r="E267" s="38"/>
      <c r="F267" s="71"/>
      <c r="G267" s="38"/>
      <c r="H267" s="71"/>
      <c r="I267" s="38"/>
      <c r="J267" s="38"/>
      <c r="K267" s="38"/>
      <c r="L267" s="38"/>
      <c r="M267" s="38"/>
      <c r="N267" s="38"/>
      <c r="O267" s="38"/>
      <c r="P267" s="38"/>
      <c r="Q267" s="38"/>
      <c r="R267" s="38"/>
      <c r="S267" s="38"/>
      <c r="AC267" s="38"/>
      <c r="AD267" s="38"/>
      <c r="AE267" s="38"/>
      <c r="AF267" s="38"/>
    </row>
    <row r="268" spans="1:32">
      <c r="A268" s="71"/>
      <c r="B268" s="71"/>
      <c r="C268" s="38"/>
      <c r="D268" s="71"/>
      <c r="E268" s="38"/>
      <c r="F268" s="71"/>
      <c r="G268" s="38"/>
      <c r="H268" s="71"/>
      <c r="I268" s="38"/>
      <c r="J268" s="38"/>
      <c r="K268" s="38"/>
      <c r="L268" s="38"/>
      <c r="M268" s="38"/>
      <c r="N268" s="38"/>
      <c r="O268" s="38"/>
      <c r="P268" s="38"/>
      <c r="Q268" s="38"/>
      <c r="R268" s="38"/>
      <c r="S268" s="38"/>
      <c r="AC268" s="38"/>
      <c r="AD268" s="38"/>
      <c r="AE268" s="38"/>
      <c r="AF268" s="38"/>
    </row>
    <row r="269" spans="1:32">
      <c r="A269" s="71"/>
      <c r="B269" s="71"/>
      <c r="C269" s="38"/>
      <c r="D269" s="71"/>
      <c r="E269" s="38"/>
      <c r="F269" s="71"/>
      <c r="G269" s="38"/>
      <c r="H269" s="71"/>
      <c r="I269" s="38"/>
      <c r="J269" s="38"/>
      <c r="K269" s="38"/>
      <c r="L269" s="38"/>
      <c r="M269" s="38"/>
      <c r="N269" s="38"/>
      <c r="O269" s="38"/>
      <c r="P269" s="38"/>
      <c r="Q269" s="38"/>
      <c r="R269" s="38"/>
      <c r="S269" s="38"/>
      <c r="AC269" s="38"/>
      <c r="AD269" s="38"/>
      <c r="AE269" s="38"/>
      <c r="AF269" s="38"/>
    </row>
    <row r="270" spans="1:32">
      <c r="A270" s="71"/>
      <c r="B270" s="71"/>
      <c r="C270" s="38"/>
      <c r="D270" s="71"/>
      <c r="E270" s="38"/>
      <c r="F270" s="71"/>
      <c r="G270" s="38"/>
      <c r="H270" s="71"/>
      <c r="I270" s="38"/>
      <c r="J270" s="38"/>
      <c r="K270" s="38"/>
      <c r="L270" s="38"/>
      <c r="M270" s="38"/>
      <c r="N270" s="38"/>
      <c r="O270" s="38"/>
      <c r="P270" s="38"/>
      <c r="Q270" s="38"/>
      <c r="R270" s="38"/>
      <c r="S270" s="38"/>
      <c r="AC270" s="38"/>
      <c r="AD270" s="38"/>
      <c r="AE270" s="38"/>
      <c r="AF270" s="38"/>
    </row>
    <row r="271" spans="1:32">
      <c r="A271" s="71"/>
      <c r="B271" s="71"/>
      <c r="C271" s="38"/>
      <c r="D271" s="71"/>
      <c r="E271" s="38"/>
      <c r="F271" s="71"/>
      <c r="G271" s="38"/>
      <c r="H271" s="71"/>
      <c r="I271" s="38"/>
      <c r="J271" s="38"/>
      <c r="K271" s="38"/>
      <c r="L271" s="38"/>
      <c r="M271" s="38"/>
      <c r="N271" s="38"/>
      <c r="O271" s="38"/>
      <c r="P271" s="38"/>
      <c r="Q271" s="38"/>
      <c r="R271" s="38"/>
      <c r="S271" s="38"/>
      <c r="AC271" s="38"/>
      <c r="AD271" s="38"/>
      <c r="AE271" s="38"/>
      <c r="AF271" s="38"/>
    </row>
    <row r="272" spans="1:32">
      <c r="A272" s="71"/>
      <c r="B272" s="71"/>
      <c r="C272" s="38"/>
      <c r="D272" s="71"/>
      <c r="E272" s="38"/>
      <c r="F272" s="71"/>
      <c r="G272" s="38"/>
      <c r="H272" s="71"/>
      <c r="I272" s="38"/>
      <c r="J272" s="38"/>
      <c r="K272" s="38"/>
      <c r="L272" s="38"/>
      <c r="M272" s="38"/>
      <c r="N272" s="38"/>
      <c r="O272" s="38"/>
      <c r="P272" s="38"/>
      <c r="Q272" s="38"/>
      <c r="R272" s="38"/>
      <c r="S272" s="38"/>
      <c r="AC272" s="38"/>
      <c r="AD272" s="38"/>
      <c r="AE272" s="38"/>
      <c r="AF272" s="38"/>
    </row>
    <row r="273" spans="1:32">
      <c r="A273" s="71"/>
      <c r="B273" s="71"/>
      <c r="C273" s="38"/>
      <c r="D273" s="71"/>
      <c r="E273" s="38"/>
      <c r="F273" s="71"/>
      <c r="G273" s="38"/>
      <c r="H273" s="71"/>
      <c r="I273" s="38"/>
      <c r="J273" s="38"/>
      <c r="K273" s="38"/>
      <c r="L273" s="38"/>
      <c r="M273" s="38"/>
      <c r="N273" s="38"/>
      <c r="O273" s="38"/>
      <c r="P273" s="38"/>
      <c r="Q273" s="38"/>
      <c r="R273" s="38"/>
      <c r="S273" s="38"/>
      <c r="AC273" s="38"/>
      <c r="AD273" s="38"/>
      <c r="AE273" s="38"/>
      <c r="AF273" s="38"/>
    </row>
    <row r="274" spans="1:32">
      <c r="A274" s="71"/>
      <c r="B274" s="71"/>
      <c r="C274" s="38"/>
      <c r="D274" s="71"/>
      <c r="E274" s="38"/>
      <c r="F274" s="71"/>
      <c r="G274" s="38"/>
      <c r="H274" s="71"/>
      <c r="I274" s="38"/>
      <c r="J274" s="38"/>
      <c r="K274" s="38"/>
      <c r="L274" s="38"/>
      <c r="M274" s="38"/>
      <c r="N274" s="38"/>
      <c r="O274" s="38"/>
      <c r="P274" s="38"/>
      <c r="Q274" s="38"/>
      <c r="R274" s="38"/>
      <c r="S274" s="38"/>
      <c r="AC274" s="38"/>
      <c r="AD274" s="38"/>
      <c r="AE274" s="38"/>
      <c r="AF274" s="38"/>
    </row>
    <row r="275" spans="1:32">
      <c r="A275" s="71"/>
      <c r="B275" s="71"/>
      <c r="C275" s="38"/>
      <c r="D275" s="71"/>
      <c r="E275" s="38"/>
      <c r="F275" s="71"/>
      <c r="G275" s="38"/>
      <c r="H275" s="71"/>
      <c r="I275" s="38"/>
      <c r="J275" s="38"/>
      <c r="K275" s="38"/>
      <c r="L275" s="38"/>
      <c r="M275" s="38"/>
      <c r="N275" s="38"/>
      <c r="O275" s="38"/>
      <c r="P275" s="38"/>
      <c r="Q275" s="38"/>
      <c r="R275" s="38"/>
      <c r="S275" s="38"/>
      <c r="AC275" s="38"/>
      <c r="AD275" s="38"/>
      <c r="AE275" s="38"/>
      <c r="AF275" s="38"/>
    </row>
    <row r="276" spans="1:32">
      <c r="A276" s="71"/>
      <c r="B276" s="71"/>
      <c r="C276" s="38"/>
      <c r="D276" s="71"/>
      <c r="E276" s="38"/>
      <c r="F276" s="71"/>
      <c r="G276" s="38"/>
      <c r="H276" s="71"/>
      <c r="I276" s="38"/>
      <c r="J276" s="38"/>
      <c r="K276" s="38"/>
      <c r="L276" s="38"/>
      <c r="M276" s="38"/>
      <c r="N276" s="38"/>
      <c r="O276" s="38"/>
      <c r="P276" s="38"/>
      <c r="Q276" s="38"/>
      <c r="R276" s="38"/>
      <c r="S276" s="38"/>
      <c r="AC276" s="38"/>
      <c r="AD276" s="38"/>
      <c r="AE276" s="38"/>
      <c r="AF276" s="38"/>
    </row>
    <row r="277" spans="1:32">
      <c r="A277" s="71"/>
      <c r="B277" s="71"/>
      <c r="C277" s="38"/>
      <c r="D277" s="71"/>
      <c r="E277" s="38"/>
      <c r="F277" s="71"/>
      <c r="G277" s="38"/>
      <c r="H277" s="71"/>
      <c r="I277" s="38"/>
      <c r="J277" s="38"/>
      <c r="K277" s="38"/>
      <c r="L277" s="38"/>
      <c r="M277" s="38"/>
      <c r="N277" s="38"/>
      <c r="O277" s="38"/>
      <c r="P277" s="38"/>
      <c r="Q277" s="38"/>
      <c r="R277" s="38"/>
      <c r="S277" s="38"/>
      <c r="AC277" s="38"/>
      <c r="AD277" s="38"/>
      <c r="AE277" s="38"/>
      <c r="AF277" s="38"/>
    </row>
    <row r="278" spans="1:32">
      <c r="A278" s="71"/>
      <c r="B278" s="71"/>
      <c r="C278" s="38"/>
      <c r="D278" s="71"/>
      <c r="E278" s="38"/>
      <c r="F278" s="71"/>
      <c r="G278" s="38"/>
      <c r="H278" s="71"/>
      <c r="I278" s="38"/>
      <c r="J278" s="38"/>
      <c r="K278" s="38"/>
      <c r="L278" s="38"/>
      <c r="M278" s="38"/>
      <c r="N278" s="38"/>
      <c r="O278" s="38"/>
      <c r="P278" s="38"/>
      <c r="Q278" s="38"/>
      <c r="R278" s="38"/>
      <c r="S278" s="38"/>
      <c r="AC278" s="38"/>
      <c r="AD278" s="38"/>
      <c r="AE278" s="38"/>
      <c r="AF278" s="38"/>
    </row>
    <row r="279" spans="1:32">
      <c r="A279" s="71"/>
      <c r="B279" s="71"/>
      <c r="C279" s="38"/>
      <c r="D279" s="71"/>
      <c r="E279" s="38"/>
      <c r="F279" s="71"/>
      <c r="G279" s="38"/>
      <c r="H279" s="71"/>
      <c r="I279" s="38"/>
      <c r="J279" s="38"/>
      <c r="K279" s="38"/>
      <c r="L279" s="38"/>
      <c r="M279" s="38"/>
      <c r="N279" s="38"/>
      <c r="O279" s="38"/>
      <c r="P279" s="38"/>
      <c r="Q279" s="38"/>
      <c r="R279" s="38"/>
      <c r="S279" s="38"/>
      <c r="AC279" s="38"/>
      <c r="AD279" s="38"/>
      <c r="AE279" s="38"/>
      <c r="AF279" s="38"/>
    </row>
    <row r="280" spans="1:32">
      <c r="A280" s="71"/>
      <c r="B280" s="71"/>
      <c r="C280" s="38"/>
      <c r="D280" s="71"/>
      <c r="E280" s="38"/>
      <c r="F280" s="71"/>
      <c r="G280" s="38"/>
      <c r="H280" s="71"/>
      <c r="I280" s="38"/>
      <c r="J280" s="38"/>
      <c r="K280" s="38"/>
      <c r="L280" s="38"/>
      <c r="M280" s="38"/>
      <c r="N280" s="38"/>
      <c r="O280" s="38"/>
      <c r="P280" s="38"/>
      <c r="Q280" s="38"/>
      <c r="R280" s="38"/>
      <c r="S280" s="38"/>
      <c r="AC280" s="38"/>
      <c r="AD280" s="38"/>
      <c r="AE280" s="38"/>
      <c r="AF280" s="38"/>
    </row>
    <row r="281" spans="1:32">
      <c r="A281" s="71"/>
      <c r="B281" s="71"/>
      <c r="C281" s="38"/>
      <c r="D281" s="71"/>
      <c r="E281" s="38"/>
      <c r="F281" s="71"/>
      <c r="G281" s="38"/>
      <c r="H281" s="71"/>
      <c r="I281" s="38"/>
      <c r="J281" s="38"/>
      <c r="K281" s="38"/>
      <c r="L281" s="38"/>
      <c r="M281" s="38"/>
      <c r="N281" s="38"/>
      <c r="O281" s="38"/>
      <c r="P281" s="38"/>
      <c r="Q281" s="38"/>
      <c r="R281" s="38"/>
      <c r="S281" s="38"/>
      <c r="AC281" s="38"/>
      <c r="AD281" s="38"/>
      <c r="AE281" s="38"/>
      <c r="AF281" s="38"/>
    </row>
    <row r="282" spans="1:32">
      <c r="A282" s="71"/>
      <c r="B282" s="71"/>
      <c r="C282" s="38"/>
      <c r="D282" s="71"/>
      <c r="E282" s="38"/>
      <c r="F282" s="71"/>
      <c r="G282" s="38"/>
      <c r="H282" s="71"/>
      <c r="I282" s="38"/>
      <c r="J282" s="38"/>
      <c r="K282" s="38"/>
      <c r="L282" s="38"/>
      <c r="M282" s="38"/>
      <c r="N282" s="38"/>
      <c r="O282" s="38"/>
      <c r="P282" s="38"/>
      <c r="Q282" s="38"/>
      <c r="R282" s="38"/>
      <c r="S282" s="38"/>
      <c r="AC282" s="38"/>
      <c r="AD282" s="38"/>
      <c r="AE282" s="38"/>
      <c r="AF282" s="38"/>
    </row>
    <row r="283" spans="1:32">
      <c r="A283" s="71"/>
      <c r="B283" s="71"/>
      <c r="C283" s="38"/>
      <c r="D283" s="71"/>
      <c r="E283" s="38"/>
      <c r="F283" s="71"/>
      <c r="G283" s="38"/>
      <c r="H283" s="71"/>
      <c r="I283" s="38"/>
      <c r="J283" s="38"/>
      <c r="K283" s="38"/>
      <c r="L283" s="38"/>
      <c r="M283" s="38"/>
      <c r="N283" s="38"/>
      <c r="O283" s="38"/>
      <c r="P283" s="38"/>
      <c r="Q283" s="38"/>
      <c r="R283" s="38"/>
      <c r="S283" s="38"/>
      <c r="AC283" s="38"/>
      <c r="AD283" s="38"/>
      <c r="AE283" s="38"/>
      <c r="AF283" s="38"/>
    </row>
    <row r="284" spans="1:32">
      <c r="A284" s="71"/>
      <c r="B284" s="71"/>
      <c r="C284" s="38"/>
      <c r="D284" s="71"/>
      <c r="E284" s="38"/>
      <c r="F284" s="71"/>
      <c r="G284" s="38"/>
      <c r="H284" s="71"/>
      <c r="I284" s="38"/>
      <c r="J284" s="38"/>
      <c r="K284" s="38"/>
      <c r="L284" s="38"/>
      <c r="M284" s="38"/>
      <c r="N284" s="38"/>
      <c r="O284" s="38"/>
      <c r="P284" s="38"/>
      <c r="Q284" s="38"/>
      <c r="R284" s="38"/>
      <c r="S284" s="38"/>
      <c r="AC284" s="38"/>
      <c r="AD284" s="38"/>
      <c r="AE284" s="38"/>
      <c r="AF284" s="38"/>
    </row>
    <row r="285" spans="1:32">
      <c r="A285" s="71"/>
      <c r="B285" s="71"/>
      <c r="C285" s="38"/>
      <c r="D285" s="71"/>
      <c r="E285" s="38"/>
      <c r="F285" s="71"/>
      <c r="G285" s="38"/>
      <c r="H285" s="71"/>
      <c r="I285" s="38"/>
      <c r="J285" s="38"/>
      <c r="K285" s="38"/>
      <c r="L285" s="38"/>
      <c r="M285" s="38"/>
      <c r="N285" s="38"/>
      <c r="O285" s="38"/>
      <c r="P285" s="38"/>
      <c r="Q285" s="38"/>
      <c r="R285" s="38"/>
      <c r="S285" s="38"/>
      <c r="AC285" s="38"/>
      <c r="AD285" s="38"/>
      <c r="AE285" s="38"/>
      <c r="AF285" s="38"/>
    </row>
    <row r="286" spans="1:32">
      <c r="A286" s="71"/>
      <c r="B286" s="71"/>
      <c r="C286" s="38"/>
      <c r="D286" s="71"/>
      <c r="E286" s="38"/>
      <c r="F286" s="71"/>
      <c r="G286" s="38"/>
      <c r="H286" s="71"/>
      <c r="I286" s="38"/>
      <c r="J286" s="38"/>
      <c r="K286" s="38"/>
      <c r="L286" s="38"/>
      <c r="M286" s="38"/>
      <c r="N286" s="38"/>
      <c r="O286" s="38"/>
      <c r="P286" s="38"/>
      <c r="Q286" s="38"/>
      <c r="R286" s="38"/>
      <c r="S286" s="38"/>
      <c r="AC286" s="38"/>
      <c r="AD286" s="38"/>
      <c r="AE286" s="38"/>
      <c r="AF286" s="38"/>
    </row>
    <row r="287" spans="1:32">
      <c r="A287" s="71"/>
      <c r="B287" s="71"/>
      <c r="C287" s="38"/>
      <c r="D287" s="71"/>
      <c r="E287" s="38"/>
      <c r="F287" s="71"/>
      <c r="G287" s="38"/>
      <c r="H287" s="71"/>
      <c r="I287" s="38"/>
      <c r="J287" s="38"/>
      <c r="K287" s="38"/>
      <c r="L287" s="38"/>
      <c r="M287" s="38"/>
      <c r="N287" s="38"/>
      <c r="O287" s="38"/>
      <c r="P287" s="38"/>
      <c r="Q287" s="38"/>
      <c r="R287" s="38"/>
      <c r="S287" s="38"/>
      <c r="AC287" s="38"/>
      <c r="AD287" s="38"/>
      <c r="AE287" s="38"/>
      <c r="AF287" s="38"/>
    </row>
    <row r="288" spans="1:32">
      <c r="A288" s="71"/>
      <c r="B288" s="71"/>
      <c r="C288" s="38"/>
      <c r="D288" s="71"/>
      <c r="E288" s="38"/>
      <c r="F288" s="71"/>
      <c r="G288" s="38"/>
      <c r="H288" s="71"/>
      <c r="I288" s="38"/>
      <c r="J288" s="38"/>
      <c r="K288" s="38"/>
      <c r="L288" s="38"/>
      <c r="M288" s="38"/>
      <c r="N288" s="38"/>
      <c r="O288" s="38"/>
      <c r="P288" s="38"/>
      <c r="Q288" s="38"/>
      <c r="R288" s="38"/>
      <c r="S288" s="38"/>
      <c r="AC288" s="38"/>
      <c r="AD288" s="38"/>
      <c r="AE288" s="38"/>
      <c r="AF288" s="38"/>
    </row>
    <row r="289" spans="1:32">
      <c r="A289" s="71"/>
      <c r="B289" s="71"/>
      <c r="C289" s="38"/>
      <c r="D289" s="71"/>
      <c r="E289" s="38"/>
      <c r="F289" s="71"/>
      <c r="G289" s="38"/>
      <c r="H289" s="71"/>
      <c r="I289" s="38"/>
      <c r="J289" s="38"/>
      <c r="K289" s="38"/>
      <c r="L289" s="38"/>
      <c r="M289" s="38"/>
      <c r="N289" s="38"/>
      <c r="O289" s="38"/>
      <c r="P289" s="38"/>
      <c r="Q289" s="38"/>
      <c r="R289" s="38"/>
      <c r="S289" s="38"/>
      <c r="AC289" s="38"/>
      <c r="AD289" s="38"/>
      <c r="AE289" s="38"/>
      <c r="AF289" s="38"/>
    </row>
    <row r="290" spans="1:32">
      <c r="A290" s="71"/>
      <c r="B290" s="71"/>
      <c r="C290" s="38"/>
      <c r="D290" s="71"/>
      <c r="E290" s="38"/>
      <c r="F290" s="71"/>
      <c r="G290" s="38"/>
      <c r="H290" s="71"/>
      <c r="I290" s="38"/>
      <c r="J290" s="38"/>
      <c r="K290" s="38"/>
      <c r="L290" s="38"/>
      <c r="M290" s="38"/>
      <c r="N290" s="38"/>
      <c r="O290" s="38"/>
      <c r="P290" s="38"/>
      <c r="Q290" s="38"/>
      <c r="R290" s="38"/>
      <c r="S290" s="38"/>
      <c r="AC290" s="38"/>
      <c r="AD290" s="38"/>
      <c r="AE290" s="38"/>
      <c r="AF290" s="38"/>
    </row>
    <row r="291" spans="1:32">
      <c r="A291" s="71"/>
      <c r="B291" s="71"/>
      <c r="C291" s="38"/>
      <c r="D291" s="71"/>
      <c r="E291" s="38"/>
      <c r="F291" s="71"/>
      <c r="G291" s="38"/>
      <c r="H291" s="71"/>
      <c r="I291" s="38"/>
      <c r="J291" s="38"/>
      <c r="K291" s="38"/>
      <c r="L291" s="38"/>
      <c r="M291" s="38"/>
      <c r="N291" s="38"/>
      <c r="O291" s="38"/>
      <c r="P291" s="38"/>
      <c r="Q291" s="38"/>
      <c r="R291" s="38"/>
      <c r="S291" s="38"/>
      <c r="AC291" s="38"/>
      <c r="AD291" s="38"/>
      <c r="AE291" s="38"/>
      <c r="AF291" s="38"/>
    </row>
    <row r="292" spans="1:32">
      <c r="A292" s="71"/>
      <c r="B292" s="71"/>
      <c r="C292" s="38"/>
      <c r="D292" s="71"/>
      <c r="E292" s="38"/>
      <c r="F292" s="71"/>
      <c r="G292" s="38"/>
      <c r="H292" s="71"/>
      <c r="I292" s="38"/>
      <c r="J292" s="38"/>
      <c r="K292" s="38"/>
      <c r="L292" s="38"/>
      <c r="M292" s="38"/>
      <c r="N292" s="38"/>
      <c r="O292" s="38"/>
      <c r="P292" s="38"/>
      <c r="Q292" s="38"/>
      <c r="R292" s="38"/>
      <c r="S292" s="38"/>
      <c r="AC292" s="38"/>
      <c r="AD292" s="38"/>
      <c r="AE292" s="38"/>
      <c r="AF292" s="38"/>
    </row>
    <row r="293" spans="1:32">
      <c r="A293" s="71"/>
      <c r="B293" s="71"/>
      <c r="C293" s="38"/>
      <c r="D293" s="71"/>
      <c r="E293" s="38"/>
      <c r="F293" s="71"/>
      <c r="G293" s="38"/>
      <c r="H293" s="71"/>
      <c r="I293" s="38"/>
      <c r="J293" s="38"/>
      <c r="K293" s="38"/>
      <c r="L293" s="38"/>
      <c r="M293" s="38"/>
      <c r="N293" s="38"/>
      <c r="O293" s="38"/>
      <c r="P293" s="38"/>
      <c r="Q293" s="38"/>
      <c r="R293" s="38"/>
      <c r="S293" s="38"/>
      <c r="AC293" s="38"/>
      <c r="AD293" s="38"/>
      <c r="AE293" s="38"/>
      <c r="AF293" s="38"/>
    </row>
    <row r="294" spans="1:32">
      <c r="A294" s="71"/>
      <c r="B294" s="71"/>
      <c r="C294" s="38"/>
      <c r="D294" s="71"/>
      <c r="E294" s="38"/>
      <c r="F294" s="71"/>
      <c r="G294" s="38"/>
      <c r="H294" s="71"/>
      <c r="I294" s="38"/>
      <c r="J294" s="38"/>
      <c r="K294" s="38"/>
      <c r="L294" s="38"/>
      <c r="M294" s="38"/>
      <c r="N294" s="38"/>
      <c r="O294" s="38"/>
      <c r="P294" s="38"/>
      <c r="Q294" s="38"/>
      <c r="R294" s="38"/>
      <c r="S294" s="38"/>
      <c r="AC294" s="38"/>
      <c r="AD294" s="38"/>
      <c r="AE294" s="38"/>
      <c r="AF294" s="38"/>
    </row>
    <row r="295" spans="1:32">
      <c r="A295" s="71"/>
      <c r="B295" s="71"/>
      <c r="C295" s="38"/>
      <c r="D295" s="71"/>
      <c r="E295" s="38"/>
      <c r="F295" s="71"/>
      <c r="G295" s="38"/>
      <c r="H295" s="71"/>
      <c r="I295" s="38"/>
      <c r="J295" s="38"/>
      <c r="K295" s="38"/>
      <c r="L295" s="38"/>
      <c r="M295" s="38"/>
      <c r="N295" s="38"/>
      <c r="O295" s="38"/>
      <c r="P295" s="38"/>
      <c r="Q295" s="38"/>
      <c r="R295" s="38"/>
      <c r="S295" s="38"/>
      <c r="AC295" s="38"/>
      <c r="AD295" s="38"/>
      <c r="AE295" s="38"/>
      <c r="AF295" s="38"/>
    </row>
    <row r="296" spans="1:32">
      <c r="A296" s="71"/>
      <c r="B296" s="71"/>
      <c r="C296" s="38"/>
      <c r="D296" s="71"/>
      <c r="E296" s="38"/>
      <c r="F296" s="71"/>
      <c r="G296" s="38"/>
      <c r="H296" s="71"/>
      <c r="I296" s="38"/>
      <c r="J296" s="38"/>
      <c r="K296" s="38"/>
      <c r="L296" s="38"/>
      <c r="M296" s="38"/>
      <c r="N296" s="38"/>
      <c r="O296" s="38"/>
      <c r="P296" s="38"/>
      <c r="Q296" s="38"/>
      <c r="R296" s="38"/>
      <c r="S296" s="38"/>
      <c r="AC296" s="38"/>
      <c r="AD296" s="38"/>
      <c r="AE296" s="38"/>
      <c r="AF296" s="38"/>
    </row>
    <row r="297" spans="1:32">
      <c r="A297" s="71"/>
      <c r="B297" s="71"/>
      <c r="C297" s="38"/>
      <c r="D297" s="71"/>
      <c r="E297" s="38"/>
      <c r="F297" s="71"/>
      <c r="G297" s="38"/>
      <c r="H297" s="71"/>
      <c r="I297" s="38"/>
      <c r="J297" s="38"/>
      <c r="K297" s="38"/>
      <c r="L297" s="38"/>
      <c r="M297" s="38"/>
      <c r="N297" s="38"/>
      <c r="O297" s="38"/>
      <c r="P297" s="38"/>
      <c r="Q297" s="38"/>
      <c r="R297" s="38"/>
      <c r="S297" s="38"/>
      <c r="AC297" s="38"/>
      <c r="AD297" s="38"/>
      <c r="AE297" s="38"/>
      <c r="AF297" s="38"/>
    </row>
    <row r="298" spans="1:32">
      <c r="A298" s="71"/>
      <c r="B298" s="71"/>
      <c r="C298" s="38"/>
      <c r="D298" s="71"/>
      <c r="E298" s="38"/>
      <c r="F298" s="71"/>
      <c r="G298" s="38"/>
      <c r="H298" s="71"/>
      <c r="I298" s="38"/>
      <c r="J298" s="38"/>
      <c r="K298" s="38"/>
      <c r="L298" s="38"/>
      <c r="M298" s="38"/>
      <c r="N298" s="38"/>
      <c r="O298" s="38"/>
      <c r="P298" s="38"/>
      <c r="Q298" s="38"/>
      <c r="R298" s="38"/>
      <c r="S298" s="38"/>
      <c r="AC298" s="38"/>
      <c r="AD298" s="38"/>
      <c r="AE298" s="38"/>
      <c r="AF298" s="38"/>
    </row>
    <row r="299" spans="1:32">
      <c r="A299" s="71"/>
      <c r="B299" s="71"/>
      <c r="C299" s="38"/>
      <c r="D299" s="71"/>
      <c r="E299" s="38"/>
      <c r="F299" s="71"/>
      <c r="G299" s="38"/>
      <c r="H299" s="71"/>
      <c r="I299" s="38"/>
      <c r="J299" s="38"/>
      <c r="K299" s="38"/>
      <c r="L299" s="38"/>
      <c r="M299" s="38"/>
      <c r="N299" s="38"/>
      <c r="O299" s="38"/>
      <c r="P299" s="38"/>
      <c r="Q299" s="38"/>
      <c r="R299" s="38"/>
      <c r="S299" s="38"/>
      <c r="AC299" s="38"/>
      <c r="AD299" s="38"/>
      <c r="AE299" s="38"/>
      <c r="AF299" s="38"/>
    </row>
    <row r="300" spans="1:32">
      <c r="A300" s="71"/>
      <c r="B300" s="71"/>
      <c r="C300" s="38"/>
      <c r="D300" s="71"/>
      <c r="E300" s="38"/>
      <c r="F300" s="71"/>
      <c r="G300" s="38"/>
      <c r="H300" s="71"/>
      <c r="I300" s="38"/>
      <c r="J300" s="38"/>
      <c r="K300" s="38"/>
      <c r="L300" s="38"/>
      <c r="M300" s="38"/>
      <c r="N300" s="38"/>
      <c r="O300" s="38"/>
      <c r="P300" s="38"/>
      <c r="Q300" s="38"/>
      <c r="R300" s="38"/>
      <c r="S300" s="38"/>
      <c r="AC300" s="38"/>
      <c r="AD300" s="38"/>
      <c r="AE300" s="38"/>
      <c r="AF300" s="38"/>
    </row>
    <row r="301" spans="1:32">
      <c r="A301" s="71"/>
      <c r="B301" s="71"/>
      <c r="C301" s="38"/>
      <c r="D301" s="71"/>
      <c r="E301" s="38"/>
      <c r="F301" s="71"/>
      <c r="G301" s="38"/>
      <c r="H301" s="71"/>
      <c r="I301" s="38"/>
      <c r="J301" s="38"/>
      <c r="K301" s="38"/>
      <c r="L301" s="38"/>
      <c r="M301" s="38"/>
      <c r="N301" s="38"/>
      <c r="O301" s="38"/>
      <c r="P301" s="38"/>
      <c r="Q301" s="38"/>
      <c r="R301" s="38"/>
      <c r="S301" s="38"/>
      <c r="AC301" s="38"/>
      <c r="AD301" s="38"/>
      <c r="AE301" s="38"/>
      <c r="AF301" s="38"/>
    </row>
    <row r="302" spans="1:32">
      <c r="A302" s="71"/>
      <c r="B302" s="71"/>
      <c r="C302" s="38"/>
      <c r="D302" s="71"/>
      <c r="E302" s="38"/>
      <c r="F302" s="71"/>
      <c r="G302" s="38"/>
      <c r="H302" s="71"/>
      <c r="I302" s="38"/>
      <c r="J302" s="38"/>
      <c r="K302" s="38"/>
      <c r="L302" s="38"/>
      <c r="M302" s="38"/>
      <c r="N302" s="38"/>
      <c r="O302" s="38"/>
      <c r="P302" s="38"/>
      <c r="Q302" s="38"/>
      <c r="R302" s="38"/>
      <c r="S302" s="38"/>
      <c r="AC302" s="38"/>
      <c r="AD302" s="38"/>
      <c r="AE302" s="38"/>
      <c r="AF302" s="38"/>
    </row>
    <row r="303" spans="1:32">
      <c r="A303" s="71"/>
      <c r="B303" s="71"/>
      <c r="C303" s="38"/>
      <c r="D303" s="71"/>
      <c r="E303" s="38"/>
      <c r="F303" s="71"/>
      <c r="G303" s="38"/>
      <c r="H303" s="71"/>
      <c r="I303" s="38"/>
      <c r="J303" s="38"/>
      <c r="K303" s="38"/>
      <c r="L303" s="38"/>
      <c r="M303" s="38"/>
      <c r="N303" s="38"/>
      <c r="O303" s="38"/>
      <c r="P303" s="38"/>
      <c r="Q303" s="38"/>
      <c r="R303" s="38"/>
      <c r="S303" s="38"/>
      <c r="AC303" s="38"/>
      <c r="AD303" s="38"/>
      <c r="AE303" s="38"/>
      <c r="AF303" s="38"/>
    </row>
    <row r="304" spans="1:32">
      <c r="A304" s="71"/>
      <c r="B304" s="71"/>
      <c r="C304" s="38"/>
      <c r="D304" s="71"/>
      <c r="E304" s="38"/>
      <c r="F304" s="71"/>
      <c r="G304" s="38"/>
      <c r="H304" s="71"/>
      <c r="I304" s="38"/>
      <c r="J304" s="38"/>
      <c r="K304" s="38"/>
      <c r="L304" s="38"/>
      <c r="M304" s="38"/>
      <c r="N304" s="38"/>
      <c r="O304" s="38"/>
      <c r="P304" s="38"/>
      <c r="Q304" s="38"/>
      <c r="R304" s="38"/>
      <c r="S304" s="38"/>
      <c r="AC304" s="38"/>
      <c r="AD304" s="38"/>
      <c r="AE304" s="38"/>
      <c r="AF304" s="38"/>
    </row>
    <row r="305" spans="1:32">
      <c r="A305" s="71"/>
      <c r="B305" s="71"/>
      <c r="C305" s="38"/>
      <c r="D305" s="71"/>
      <c r="E305" s="38"/>
      <c r="F305" s="71"/>
      <c r="G305" s="38"/>
      <c r="H305" s="71"/>
      <c r="I305" s="38"/>
      <c r="J305" s="38"/>
      <c r="K305" s="38"/>
      <c r="L305" s="38"/>
      <c r="M305" s="38"/>
      <c r="N305" s="38"/>
      <c r="O305" s="38"/>
      <c r="P305" s="38"/>
      <c r="Q305" s="38"/>
      <c r="R305" s="38"/>
      <c r="S305" s="38"/>
      <c r="AC305" s="38"/>
      <c r="AD305" s="38"/>
      <c r="AE305" s="38"/>
      <c r="AF305" s="38"/>
    </row>
    <row r="306" spans="1:32">
      <c r="A306" s="71"/>
      <c r="B306" s="71"/>
      <c r="C306" s="38"/>
      <c r="D306" s="71"/>
      <c r="E306" s="38"/>
      <c r="F306" s="71"/>
      <c r="G306" s="38"/>
      <c r="H306" s="71"/>
      <c r="I306" s="38"/>
      <c r="J306" s="38"/>
      <c r="K306" s="38"/>
      <c r="L306" s="38"/>
      <c r="M306" s="38"/>
      <c r="N306" s="38"/>
      <c r="O306" s="38"/>
      <c r="P306" s="38"/>
      <c r="Q306" s="38"/>
      <c r="R306" s="38"/>
      <c r="S306" s="38"/>
      <c r="AC306" s="38"/>
      <c r="AD306" s="38"/>
      <c r="AE306" s="38"/>
      <c r="AF306" s="38"/>
    </row>
    <row r="307" spans="1:32">
      <c r="A307" s="71"/>
      <c r="B307" s="71"/>
      <c r="C307" s="38"/>
      <c r="D307" s="71"/>
      <c r="E307" s="38"/>
      <c r="F307" s="71"/>
      <c r="G307" s="38"/>
      <c r="H307" s="71"/>
      <c r="I307" s="38"/>
      <c r="J307" s="38"/>
      <c r="K307" s="38"/>
      <c r="L307" s="38"/>
      <c r="M307" s="38"/>
      <c r="N307" s="38"/>
      <c r="O307" s="38"/>
      <c r="P307" s="38"/>
      <c r="Q307" s="38"/>
      <c r="R307" s="38"/>
      <c r="S307" s="38"/>
      <c r="AC307" s="38"/>
      <c r="AD307" s="38"/>
      <c r="AE307" s="38"/>
      <c r="AF307" s="38"/>
    </row>
    <row r="308" spans="1:32">
      <c r="A308" s="71"/>
      <c r="B308" s="71"/>
      <c r="C308" s="38"/>
      <c r="D308" s="71"/>
      <c r="E308" s="38"/>
      <c r="F308" s="71"/>
      <c r="G308" s="38"/>
      <c r="H308" s="71"/>
      <c r="I308" s="38"/>
      <c r="J308" s="38"/>
      <c r="K308" s="38"/>
      <c r="L308" s="38"/>
      <c r="M308" s="38"/>
      <c r="N308" s="38"/>
      <c r="O308" s="38"/>
      <c r="P308" s="38"/>
      <c r="Q308" s="38"/>
      <c r="R308" s="38"/>
      <c r="S308" s="38"/>
      <c r="AC308" s="38"/>
      <c r="AD308" s="38"/>
      <c r="AE308" s="38"/>
      <c r="AF308" s="38"/>
    </row>
    <row r="309" spans="1:32">
      <c r="A309" s="71"/>
      <c r="B309" s="71"/>
      <c r="C309" s="38"/>
      <c r="D309" s="71"/>
      <c r="E309" s="38"/>
      <c r="F309" s="71"/>
      <c r="G309" s="38"/>
      <c r="H309" s="71"/>
      <c r="I309" s="38"/>
      <c r="J309" s="38"/>
      <c r="K309" s="38"/>
      <c r="L309" s="38"/>
      <c r="M309" s="38"/>
      <c r="N309" s="38"/>
      <c r="O309" s="38"/>
      <c r="P309" s="38"/>
      <c r="Q309" s="38"/>
      <c r="R309" s="38"/>
      <c r="S309" s="38"/>
      <c r="AC309" s="38"/>
      <c r="AD309" s="38"/>
      <c r="AE309" s="38"/>
      <c r="AF309" s="38"/>
    </row>
    <row r="310" spans="1:32">
      <c r="A310" s="71"/>
      <c r="B310" s="71"/>
      <c r="C310" s="38"/>
      <c r="D310" s="71"/>
      <c r="E310" s="38"/>
      <c r="F310" s="71"/>
      <c r="G310" s="38"/>
      <c r="H310" s="71"/>
      <c r="I310" s="38"/>
      <c r="J310" s="38"/>
      <c r="K310" s="38"/>
      <c r="L310" s="38"/>
      <c r="M310" s="38"/>
      <c r="N310" s="38"/>
      <c r="O310" s="38"/>
      <c r="P310" s="38"/>
      <c r="Q310" s="38"/>
      <c r="R310" s="38"/>
      <c r="S310" s="38"/>
      <c r="AC310" s="38"/>
      <c r="AD310" s="38"/>
      <c r="AE310" s="38"/>
      <c r="AF310" s="38"/>
    </row>
    <row r="311" spans="1:32">
      <c r="A311" s="71"/>
      <c r="B311" s="71"/>
      <c r="C311" s="38"/>
      <c r="D311" s="71"/>
      <c r="E311" s="38"/>
      <c r="F311" s="71"/>
      <c r="G311" s="38"/>
      <c r="H311" s="71"/>
      <c r="I311" s="38"/>
      <c r="J311" s="38"/>
      <c r="K311" s="38"/>
      <c r="L311" s="38"/>
      <c r="M311" s="38"/>
      <c r="N311" s="38"/>
      <c r="O311" s="38"/>
      <c r="P311" s="38"/>
      <c r="Q311" s="38"/>
      <c r="R311" s="38"/>
      <c r="S311" s="38"/>
      <c r="AC311" s="38"/>
      <c r="AD311" s="38"/>
      <c r="AE311" s="38"/>
      <c r="AF311" s="38"/>
    </row>
    <row r="312" spans="1:32">
      <c r="A312" s="71"/>
      <c r="B312" s="71"/>
      <c r="C312" s="38"/>
      <c r="D312" s="71"/>
      <c r="E312" s="38"/>
      <c r="F312" s="71"/>
      <c r="G312" s="38"/>
      <c r="H312" s="71"/>
      <c r="I312" s="38"/>
      <c r="J312" s="38"/>
      <c r="K312" s="38"/>
      <c r="L312" s="38"/>
      <c r="M312" s="38"/>
      <c r="N312" s="38"/>
      <c r="O312" s="38"/>
      <c r="P312" s="38"/>
      <c r="Q312" s="38"/>
      <c r="R312" s="38"/>
      <c r="S312" s="38"/>
      <c r="AC312" s="38"/>
      <c r="AD312" s="38"/>
      <c r="AE312" s="38"/>
      <c r="AF312" s="38"/>
    </row>
    <row r="313" spans="1:32">
      <c r="A313" s="71"/>
      <c r="B313" s="71"/>
      <c r="C313" s="38"/>
      <c r="D313" s="71"/>
      <c r="E313" s="38"/>
      <c r="F313" s="71"/>
      <c r="G313" s="38"/>
      <c r="H313" s="71"/>
      <c r="I313" s="38"/>
      <c r="J313" s="38"/>
      <c r="K313" s="38"/>
      <c r="L313" s="38"/>
      <c r="M313" s="38"/>
      <c r="N313" s="38"/>
      <c r="O313" s="38"/>
      <c r="P313" s="38"/>
      <c r="Q313" s="38"/>
      <c r="R313" s="38"/>
      <c r="S313" s="38"/>
      <c r="AC313" s="38"/>
      <c r="AD313" s="38"/>
      <c r="AE313" s="38"/>
      <c r="AF313" s="38"/>
    </row>
    <row r="314" spans="1:32">
      <c r="A314" s="71"/>
      <c r="B314" s="71"/>
      <c r="C314" s="38"/>
      <c r="D314" s="71"/>
      <c r="E314" s="38"/>
      <c r="F314" s="71"/>
      <c r="G314" s="38"/>
      <c r="H314" s="71"/>
      <c r="I314" s="38"/>
      <c r="J314" s="38"/>
      <c r="K314" s="38"/>
      <c r="L314" s="38"/>
      <c r="M314" s="38"/>
      <c r="N314" s="38"/>
      <c r="O314" s="38"/>
      <c r="P314" s="38"/>
      <c r="Q314" s="38"/>
      <c r="R314" s="38"/>
      <c r="S314" s="38"/>
      <c r="AC314" s="38"/>
      <c r="AD314" s="38"/>
      <c r="AE314" s="38"/>
      <c r="AF314" s="38"/>
    </row>
    <row r="315" spans="1:32">
      <c r="A315" s="71"/>
      <c r="B315" s="71"/>
      <c r="C315" s="38"/>
      <c r="D315" s="71"/>
      <c r="E315" s="38"/>
      <c r="F315" s="71"/>
      <c r="G315" s="38"/>
      <c r="H315" s="71"/>
      <c r="I315" s="38"/>
      <c r="J315" s="38"/>
      <c r="K315" s="38"/>
      <c r="L315" s="38"/>
      <c r="M315" s="38"/>
      <c r="N315" s="38"/>
      <c r="O315" s="38"/>
      <c r="P315" s="38"/>
      <c r="Q315" s="38"/>
      <c r="R315" s="38"/>
      <c r="S315" s="38"/>
      <c r="AC315" s="38"/>
      <c r="AD315" s="38"/>
      <c r="AE315" s="38"/>
      <c r="AF315" s="38"/>
    </row>
    <row r="316" spans="1:32">
      <c r="A316" s="71"/>
      <c r="B316" s="71"/>
      <c r="C316" s="38"/>
      <c r="D316" s="71"/>
      <c r="E316" s="38"/>
      <c r="F316" s="71"/>
      <c r="G316" s="38"/>
      <c r="H316" s="71"/>
      <c r="I316" s="38"/>
      <c r="J316" s="38"/>
      <c r="K316" s="38"/>
      <c r="L316" s="38"/>
      <c r="M316" s="38"/>
      <c r="N316" s="38"/>
      <c r="O316" s="38"/>
      <c r="P316" s="38"/>
      <c r="Q316" s="38"/>
      <c r="R316" s="38"/>
      <c r="S316" s="38"/>
      <c r="AC316" s="38"/>
      <c r="AD316" s="38"/>
      <c r="AE316" s="38"/>
      <c r="AF316" s="38"/>
    </row>
    <row r="317" spans="1:32">
      <c r="A317" s="71"/>
      <c r="B317" s="71"/>
      <c r="C317" s="38"/>
      <c r="D317" s="71"/>
      <c r="E317" s="38"/>
      <c r="F317" s="71"/>
      <c r="G317" s="38"/>
      <c r="H317" s="71"/>
      <c r="I317" s="38"/>
      <c r="J317" s="38"/>
      <c r="K317" s="38"/>
      <c r="L317" s="38"/>
      <c r="M317" s="38"/>
      <c r="N317" s="38"/>
      <c r="O317" s="38"/>
      <c r="P317" s="38"/>
      <c r="Q317" s="38"/>
      <c r="R317" s="38"/>
      <c r="S317" s="38"/>
      <c r="AC317" s="38"/>
      <c r="AD317" s="38"/>
      <c r="AE317" s="38"/>
      <c r="AF317" s="38"/>
    </row>
    <row r="318" spans="1:32">
      <c r="A318" s="71"/>
      <c r="B318" s="71"/>
      <c r="C318" s="38"/>
      <c r="D318" s="71"/>
      <c r="E318" s="38"/>
      <c r="F318" s="71"/>
      <c r="G318" s="38"/>
      <c r="H318" s="71"/>
      <c r="I318" s="38"/>
      <c r="J318" s="38"/>
      <c r="K318" s="38"/>
      <c r="L318" s="38"/>
      <c r="M318" s="38"/>
      <c r="N318" s="38"/>
      <c r="O318" s="38"/>
      <c r="P318" s="38"/>
      <c r="Q318" s="38"/>
      <c r="R318" s="38"/>
      <c r="S318" s="38"/>
      <c r="AC318" s="38"/>
      <c r="AD318" s="38"/>
      <c r="AE318" s="38"/>
      <c r="AF318" s="38"/>
    </row>
    <row r="319" spans="1:32">
      <c r="A319" s="71"/>
      <c r="B319" s="71"/>
      <c r="C319" s="38"/>
      <c r="D319" s="71"/>
      <c r="E319" s="38"/>
      <c r="F319" s="71"/>
      <c r="G319" s="38"/>
      <c r="H319" s="71"/>
      <c r="I319" s="38"/>
      <c r="J319" s="38"/>
      <c r="K319" s="38"/>
      <c r="L319" s="38"/>
      <c r="M319" s="38"/>
      <c r="N319" s="38"/>
      <c r="O319" s="38"/>
      <c r="P319" s="38"/>
      <c r="Q319" s="38"/>
      <c r="R319" s="38"/>
      <c r="S319" s="38"/>
      <c r="AC319" s="38"/>
      <c r="AD319" s="38"/>
      <c r="AE319" s="38"/>
      <c r="AF319" s="38"/>
    </row>
    <row r="320" spans="1:32">
      <c r="A320" s="71"/>
      <c r="B320" s="71"/>
      <c r="C320" s="38"/>
      <c r="D320" s="71"/>
      <c r="E320" s="38"/>
      <c r="F320" s="71"/>
      <c r="G320" s="38"/>
      <c r="H320" s="71"/>
      <c r="I320" s="38"/>
      <c r="J320" s="38"/>
      <c r="K320" s="38"/>
      <c r="L320" s="38"/>
      <c r="M320" s="38"/>
      <c r="N320" s="38"/>
      <c r="O320" s="38"/>
      <c r="P320" s="38"/>
      <c r="Q320" s="38"/>
      <c r="R320" s="38"/>
      <c r="S320" s="38"/>
      <c r="AC320" s="38"/>
      <c r="AD320" s="38"/>
      <c r="AE320" s="38"/>
      <c r="AF320" s="38"/>
    </row>
    <row r="321" spans="1:32">
      <c r="A321" s="71"/>
      <c r="B321" s="71"/>
      <c r="C321" s="38"/>
      <c r="D321" s="71"/>
      <c r="E321" s="38"/>
      <c r="F321" s="71"/>
      <c r="G321" s="38"/>
      <c r="H321" s="71"/>
      <c r="I321" s="38"/>
      <c r="J321" s="38"/>
      <c r="K321" s="38"/>
      <c r="L321" s="38"/>
      <c r="M321" s="38"/>
      <c r="N321" s="38"/>
      <c r="O321" s="38"/>
      <c r="P321" s="38"/>
      <c r="Q321" s="38"/>
      <c r="R321" s="38"/>
      <c r="S321" s="38"/>
      <c r="AC321" s="38"/>
      <c r="AD321" s="38"/>
      <c r="AE321" s="38"/>
      <c r="AF321" s="38"/>
    </row>
    <row r="322" spans="1:32">
      <c r="A322" s="71"/>
      <c r="B322" s="71"/>
      <c r="C322" s="38"/>
      <c r="D322" s="71"/>
      <c r="E322" s="38"/>
      <c r="F322" s="71"/>
      <c r="G322" s="38"/>
      <c r="H322" s="71"/>
      <c r="I322" s="38"/>
      <c r="J322" s="38"/>
      <c r="K322" s="38"/>
      <c r="L322" s="38"/>
      <c r="M322" s="38"/>
      <c r="N322" s="38"/>
      <c r="O322" s="38"/>
      <c r="P322" s="38"/>
      <c r="Q322" s="38"/>
      <c r="R322" s="38"/>
      <c r="S322" s="38"/>
      <c r="AC322" s="38"/>
      <c r="AD322" s="38"/>
      <c r="AE322" s="38"/>
      <c r="AF322" s="38"/>
    </row>
    <row r="323" spans="1:32">
      <c r="A323" s="71"/>
      <c r="B323" s="71"/>
      <c r="C323" s="38"/>
      <c r="D323" s="71"/>
      <c r="E323" s="38"/>
      <c r="F323" s="71"/>
      <c r="G323" s="38"/>
      <c r="H323" s="71"/>
      <c r="I323" s="38"/>
      <c r="J323" s="38"/>
      <c r="K323" s="38"/>
      <c r="L323" s="38"/>
      <c r="M323" s="38"/>
      <c r="N323" s="38"/>
      <c r="O323" s="38"/>
      <c r="P323" s="38"/>
      <c r="Q323" s="38"/>
      <c r="R323" s="38"/>
      <c r="S323" s="38"/>
      <c r="AC323" s="38"/>
      <c r="AD323" s="38"/>
      <c r="AE323" s="38"/>
      <c r="AF323" s="38"/>
    </row>
    <row r="324" spans="1:32">
      <c r="A324" s="71"/>
      <c r="B324" s="71"/>
      <c r="C324" s="38"/>
      <c r="D324" s="71"/>
      <c r="E324" s="38"/>
      <c r="F324" s="71"/>
      <c r="G324" s="38"/>
      <c r="H324" s="71"/>
      <c r="I324" s="38"/>
      <c r="J324" s="38"/>
      <c r="K324" s="38"/>
      <c r="L324" s="38"/>
      <c r="M324" s="38"/>
      <c r="N324" s="38"/>
      <c r="O324" s="38"/>
      <c r="P324" s="38"/>
      <c r="Q324" s="38"/>
      <c r="R324" s="38"/>
      <c r="S324" s="38"/>
      <c r="AC324" s="38"/>
      <c r="AD324" s="38"/>
      <c r="AE324" s="38"/>
      <c r="AF324" s="38"/>
    </row>
    <row r="325" spans="1:32">
      <c r="A325" s="71"/>
      <c r="B325" s="71"/>
      <c r="C325" s="38"/>
      <c r="D325" s="71"/>
      <c r="E325" s="38"/>
      <c r="F325" s="71"/>
      <c r="G325" s="38"/>
      <c r="H325" s="71"/>
      <c r="I325" s="38"/>
      <c r="J325" s="38"/>
      <c r="K325" s="38"/>
      <c r="L325" s="38"/>
      <c r="M325" s="38"/>
      <c r="N325" s="38"/>
      <c r="O325" s="38"/>
      <c r="P325" s="38"/>
      <c r="Q325" s="38"/>
      <c r="R325" s="38"/>
      <c r="S325" s="38"/>
      <c r="AC325" s="38"/>
      <c r="AD325" s="38"/>
      <c r="AE325" s="38"/>
      <c r="AF325" s="38"/>
    </row>
    <row r="326" spans="1:32">
      <c r="A326" s="71"/>
      <c r="B326" s="71"/>
      <c r="C326" s="38"/>
      <c r="D326" s="71"/>
      <c r="E326" s="38"/>
      <c r="F326" s="71"/>
      <c r="G326" s="38"/>
      <c r="H326" s="71"/>
      <c r="I326" s="38"/>
      <c r="J326" s="38"/>
      <c r="K326" s="38"/>
      <c r="L326" s="38"/>
      <c r="M326" s="38"/>
      <c r="N326" s="38"/>
      <c r="O326" s="38"/>
      <c r="P326" s="38"/>
      <c r="Q326" s="38"/>
      <c r="R326" s="38"/>
      <c r="S326" s="38"/>
      <c r="AC326" s="38"/>
      <c r="AD326" s="38"/>
      <c r="AE326" s="38"/>
      <c r="AF326" s="38"/>
    </row>
    <row r="327" spans="1:32">
      <c r="A327" s="71"/>
      <c r="B327" s="71"/>
      <c r="C327" s="38"/>
      <c r="D327" s="71"/>
      <c r="E327" s="38"/>
      <c r="F327" s="71"/>
      <c r="G327" s="38"/>
      <c r="H327" s="71"/>
      <c r="I327" s="38"/>
      <c r="J327" s="38"/>
      <c r="K327" s="38"/>
      <c r="L327" s="38"/>
      <c r="M327" s="38"/>
      <c r="N327" s="38"/>
      <c r="O327" s="38"/>
      <c r="P327" s="38"/>
      <c r="Q327" s="38"/>
      <c r="R327" s="38"/>
      <c r="S327" s="38"/>
      <c r="AC327" s="38"/>
      <c r="AD327" s="38"/>
      <c r="AE327" s="38"/>
      <c r="AF327" s="38"/>
    </row>
    <row r="328" spans="1:32">
      <c r="A328" s="71"/>
      <c r="B328" s="71"/>
      <c r="C328" s="38"/>
      <c r="D328" s="71"/>
      <c r="E328" s="38"/>
      <c r="F328" s="71"/>
      <c r="G328" s="38"/>
      <c r="H328" s="71"/>
      <c r="I328" s="38"/>
      <c r="J328" s="38"/>
      <c r="K328" s="38"/>
      <c r="L328" s="38"/>
      <c r="M328" s="38"/>
      <c r="N328" s="38"/>
      <c r="O328" s="38"/>
      <c r="P328" s="38"/>
      <c r="Q328" s="38"/>
      <c r="R328" s="38"/>
      <c r="S328" s="38"/>
      <c r="AC328" s="38"/>
      <c r="AD328" s="38"/>
      <c r="AE328" s="38"/>
      <c r="AF328" s="38"/>
    </row>
    <row r="329" spans="1:32">
      <c r="A329" s="71"/>
      <c r="B329" s="71"/>
      <c r="C329" s="38"/>
      <c r="D329" s="71"/>
      <c r="E329" s="38"/>
      <c r="F329" s="71"/>
      <c r="G329" s="38"/>
      <c r="H329" s="71"/>
      <c r="I329" s="38"/>
      <c r="J329" s="38"/>
      <c r="K329" s="38"/>
      <c r="L329" s="38"/>
      <c r="M329" s="38"/>
      <c r="N329" s="38"/>
      <c r="O329" s="38"/>
      <c r="P329" s="38"/>
      <c r="Q329" s="38"/>
      <c r="R329" s="38"/>
      <c r="S329" s="38"/>
      <c r="AC329" s="38"/>
      <c r="AD329" s="38"/>
      <c r="AE329" s="38"/>
      <c r="AF329" s="38"/>
    </row>
    <row r="330" spans="1:32">
      <c r="A330" s="71"/>
      <c r="B330" s="71"/>
      <c r="C330" s="38"/>
      <c r="D330" s="71"/>
      <c r="E330" s="38"/>
      <c r="F330" s="71"/>
      <c r="G330" s="38"/>
      <c r="H330" s="71"/>
      <c r="I330" s="38"/>
      <c r="J330" s="38"/>
      <c r="K330" s="38"/>
      <c r="L330" s="38"/>
      <c r="M330" s="38"/>
      <c r="N330" s="38"/>
      <c r="O330" s="38"/>
      <c r="P330" s="38"/>
      <c r="Q330" s="38"/>
      <c r="R330" s="38"/>
      <c r="S330" s="38"/>
      <c r="AC330" s="38"/>
      <c r="AD330" s="38"/>
      <c r="AE330" s="38"/>
      <c r="AF330" s="38"/>
    </row>
    <row r="331" spans="1:32">
      <c r="A331" s="71"/>
      <c r="B331" s="71"/>
      <c r="C331" s="38"/>
      <c r="D331" s="71"/>
      <c r="E331" s="38"/>
      <c r="F331" s="71"/>
      <c r="G331" s="38"/>
      <c r="H331" s="71"/>
      <c r="I331" s="38"/>
      <c r="J331" s="38"/>
      <c r="K331" s="38"/>
      <c r="L331" s="38"/>
      <c r="M331" s="38"/>
      <c r="N331" s="38"/>
      <c r="O331" s="38"/>
      <c r="P331" s="38"/>
      <c r="Q331" s="38"/>
      <c r="R331" s="38"/>
      <c r="S331" s="38"/>
      <c r="AC331" s="38"/>
      <c r="AD331" s="38"/>
      <c r="AE331" s="38"/>
      <c r="AF331" s="38"/>
    </row>
    <row r="332" spans="1:32">
      <c r="A332" s="71"/>
      <c r="B332" s="71"/>
      <c r="C332" s="38"/>
      <c r="D332" s="71"/>
      <c r="E332" s="38"/>
      <c r="F332" s="71"/>
      <c r="G332" s="38"/>
      <c r="H332" s="71"/>
      <c r="I332" s="38"/>
      <c r="J332" s="38"/>
      <c r="K332" s="38"/>
      <c r="L332" s="38"/>
      <c r="M332" s="38"/>
      <c r="N332" s="38"/>
      <c r="O332" s="38"/>
      <c r="P332" s="38"/>
      <c r="Q332" s="38"/>
      <c r="R332" s="38"/>
      <c r="S332" s="38"/>
      <c r="AC332" s="38"/>
      <c r="AD332" s="38"/>
      <c r="AE332" s="38"/>
      <c r="AF332" s="38"/>
    </row>
    <row r="333" spans="1:32">
      <c r="A333" s="71"/>
      <c r="B333" s="71"/>
      <c r="C333" s="38"/>
      <c r="D333" s="71"/>
      <c r="E333" s="38"/>
      <c r="F333" s="71"/>
      <c r="G333" s="38"/>
      <c r="H333" s="71"/>
      <c r="I333" s="38"/>
      <c r="J333" s="38"/>
      <c r="K333" s="38"/>
      <c r="L333" s="38"/>
      <c r="M333" s="38"/>
      <c r="N333" s="38"/>
      <c r="O333" s="38"/>
      <c r="P333" s="38"/>
      <c r="Q333" s="38"/>
      <c r="R333" s="38"/>
      <c r="S333" s="38"/>
      <c r="AC333" s="38"/>
      <c r="AD333" s="38"/>
      <c r="AE333" s="38"/>
      <c r="AF333" s="38"/>
    </row>
    <row r="334" spans="1:32">
      <c r="A334" s="71"/>
      <c r="B334" s="71"/>
      <c r="C334" s="38"/>
      <c r="D334" s="71"/>
      <c r="E334" s="38"/>
      <c r="F334" s="71"/>
      <c r="G334" s="38"/>
      <c r="H334" s="71"/>
      <c r="I334" s="38"/>
      <c r="J334" s="38"/>
      <c r="K334" s="38"/>
      <c r="L334" s="38"/>
      <c r="M334" s="38"/>
      <c r="N334" s="38"/>
      <c r="O334" s="38"/>
      <c r="P334" s="38"/>
      <c r="Q334" s="38"/>
      <c r="R334" s="38"/>
      <c r="S334" s="38"/>
      <c r="AC334" s="38"/>
      <c r="AD334" s="38"/>
      <c r="AE334" s="38"/>
      <c r="AF334" s="38"/>
    </row>
    <row r="335" spans="1:32">
      <c r="A335" s="71"/>
      <c r="B335" s="71"/>
      <c r="C335" s="38"/>
      <c r="D335" s="71"/>
      <c r="E335" s="38"/>
      <c r="F335" s="71"/>
      <c r="G335" s="38"/>
      <c r="H335" s="71"/>
      <c r="I335" s="38"/>
      <c r="J335" s="38"/>
      <c r="K335" s="38"/>
      <c r="L335" s="38"/>
      <c r="M335" s="38"/>
      <c r="N335" s="38"/>
      <c r="O335" s="38"/>
      <c r="P335" s="38"/>
      <c r="Q335" s="38"/>
      <c r="R335" s="38"/>
      <c r="S335" s="38"/>
      <c r="AC335" s="38"/>
      <c r="AD335" s="38"/>
      <c r="AE335" s="38"/>
      <c r="AF335" s="38"/>
    </row>
    <row r="336" spans="1:32">
      <c r="A336" s="71"/>
      <c r="B336" s="71"/>
      <c r="C336" s="38"/>
      <c r="D336" s="71"/>
      <c r="E336" s="38"/>
      <c r="F336" s="71"/>
      <c r="G336" s="38"/>
      <c r="H336" s="71"/>
      <c r="I336" s="38"/>
      <c r="J336" s="38"/>
      <c r="K336" s="38"/>
      <c r="L336" s="38"/>
      <c r="M336" s="38"/>
      <c r="N336" s="38"/>
      <c r="O336" s="38"/>
      <c r="P336" s="38"/>
      <c r="Q336" s="38"/>
      <c r="R336" s="38"/>
      <c r="S336" s="38"/>
      <c r="AC336" s="38"/>
      <c r="AD336" s="38"/>
      <c r="AE336" s="38"/>
      <c r="AF336" s="38"/>
    </row>
    <row r="337" spans="1:32">
      <c r="A337" s="71"/>
      <c r="B337" s="71"/>
      <c r="C337" s="38"/>
      <c r="D337" s="71"/>
      <c r="E337" s="38"/>
      <c r="F337" s="71"/>
      <c r="G337" s="38"/>
      <c r="H337" s="71"/>
      <c r="I337" s="38"/>
      <c r="J337" s="38"/>
      <c r="K337" s="38"/>
      <c r="L337" s="38"/>
      <c r="M337" s="38"/>
      <c r="N337" s="38"/>
      <c r="O337" s="38"/>
      <c r="P337" s="38"/>
      <c r="Q337" s="38"/>
      <c r="R337" s="38"/>
      <c r="S337" s="38"/>
      <c r="AC337" s="38"/>
      <c r="AD337" s="38"/>
      <c r="AE337" s="38"/>
      <c r="AF337" s="38"/>
    </row>
    <row r="338" spans="1:32">
      <c r="A338" s="71"/>
      <c r="B338" s="71"/>
      <c r="C338" s="38"/>
      <c r="D338" s="71"/>
      <c r="E338" s="38"/>
      <c r="F338" s="71"/>
      <c r="G338" s="38"/>
      <c r="H338" s="71"/>
      <c r="I338" s="38"/>
      <c r="J338" s="38"/>
      <c r="K338" s="38"/>
      <c r="L338" s="38"/>
      <c r="M338" s="38"/>
      <c r="N338" s="38"/>
      <c r="O338" s="38"/>
      <c r="P338" s="38"/>
      <c r="Q338" s="38"/>
      <c r="R338" s="38"/>
      <c r="S338" s="38"/>
      <c r="AC338" s="38"/>
      <c r="AD338" s="38"/>
      <c r="AE338" s="38"/>
      <c r="AF338" s="38"/>
    </row>
    <row r="339" spans="1:32">
      <c r="A339" s="71"/>
      <c r="B339" s="71"/>
      <c r="C339" s="38"/>
      <c r="D339" s="71"/>
      <c r="E339" s="38"/>
      <c r="F339" s="71"/>
      <c r="G339" s="38"/>
      <c r="H339" s="71"/>
      <c r="I339" s="38"/>
      <c r="J339" s="38"/>
      <c r="K339" s="38"/>
      <c r="L339" s="38"/>
      <c r="M339" s="38"/>
      <c r="N339" s="38"/>
      <c r="O339" s="38"/>
      <c r="P339" s="38"/>
      <c r="Q339" s="38"/>
      <c r="R339" s="38"/>
      <c r="S339" s="38"/>
      <c r="AC339" s="38"/>
      <c r="AD339" s="38"/>
      <c r="AE339" s="38"/>
      <c r="AF339" s="38"/>
    </row>
    <row r="340" spans="1:32">
      <c r="A340" s="71"/>
      <c r="B340" s="71"/>
      <c r="C340" s="38"/>
      <c r="D340" s="71"/>
      <c r="E340" s="38"/>
      <c r="F340" s="71"/>
      <c r="G340" s="38"/>
      <c r="H340" s="71"/>
      <c r="I340" s="38"/>
      <c r="J340" s="38"/>
      <c r="K340" s="38"/>
      <c r="L340" s="38"/>
      <c r="M340" s="38"/>
      <c r="N340" s="38"/>
      <c r="O340" s="38"/>
      <c r="P340" s="38"/>
      <c r="Q340" s="38"/>
      <c r="R340" s="38"/>
      <c r="S340" s="38"/>
      <c r="AC340" s="38"/>
      <c r="AD340" s="38"/>
      <c r="AE340" s="38"/>
      <c r="AF340" s="38"/>
    </row>
    <row r="341" spans="1:32">
      <c r="A341" s="71"/>
      <c r="B341" s="71"/>
      <c r="C341" s="38"/>
      <c r="D341" s="71"/>
      <c r="E341" s="38"/>
      <c r="F341" s="71"/>
      <c r="G341" s="38"/>
      <c r="H341" s="71"/>
      <c r="I341" s="38"/>
      <c r="J341" s="38"/>
      <c r="K341" s="38"/>
      <c r="L341" s="38"/>
      <c r="M341" s="38"/>
      <c r="N341" s="38"/>
      <c r="O341" s="38"/>
      <c r="P341" s="38"/>
      <c r="Q341" s="38"/>
      <c r="R341" s="38"/>
      <c r="S341" s="38"/>
      <c r="AC341" s="38"/>
      <c r="AD341" s="38"/>
      <c r="AE341" s="38"/>
      <c r="AF341" s="38"/>
    </row>
    <row r="342" spans="1:32">
      <c r="A342" s="71"/>
      <c r="B342" s="71"/>
      <c r="C342" s="38"/>
      <c r="D342" s="71"/>
      <c r="E342" s="38"/>
      <c r="F342" s="71"/>
      <c r="G342" s="38"/>
      <c r="H342" s="71"/>
      <c r="I342" s="38"/>
      <c r="J342" s="38"/>
      <c r="K342" s="38"/>
      <c r="L342" s="38"/>
      <c r="M342" s="38"/>
      <c r="N342" s="38"/>
      <c r="O342" s="38"/>
      <c r="P342" s="38"/>
      <c r="Q342" s="38"/>
      <c r="R342" s="38"/>
      <c r="S342" s="38"/>
      <c r="AC342" s="38"/>
      <c r="AD342" s="38"/>
      <c r="AE342" s="38"/>
      <c r="AF342" s="38"/>
    </row>
    <row r="343" spans="1:32">
      <c r="A343" s="71"/>
      <c r="B343" s="71"/>
      <c r="C343" s="38"/>
      <c r="D343" s="71"/>
      <c r="E343" s="38"/>
      <c r="F343" s="71"/>
      <c r="G343" s="38"/>
      <c r="H343" s="71"/>
      <c r="I343" s="38"/>
      <c r="J343" s="38"/>
      <c r="K343" s="38"/>
      <c r="L343" s="38"/>
      <c r="M343" s="38"/>
      <c r="N343" s="38"/>
      <c r="O343" s="38"/>
      <c r="P343" s="38"/>
      <c r="Q343" s="38"/>
      <c r="R343" s="38"/>
      <c r="S343" s="38"/>
      <c r="AC343" s="38"/>
      <c r="AD343" s="38"/>
      <c r="AE343" s="38"/>
      <c r="AF343" s="38"/>
    </row>
    <row r="344" spans="1:32">
      <c r="A344" s="71"/>
      <c r="B344" s="71"/>
      <c r="C344" s="38"/>
      <c r="D344" s="71"/>
      <c r="E344" s="38"/>
      <c r="F344" s="71"/>
      <c r="G344" s="38"/>
      <c r="H344" s="71"/>
      <c r="I344" s="38"/>
      <c r="J344" s="38"/>
      <c r="K344" s="38"/>
      <c r="L344" s="38"/>
      <c r="M344" s="38"/>
      <c r="N344" s="38"/>
      <c r="O344" s="38"/>
      <c r="P344" s="38"/>
      <c r="Q344" s="38"/>
      <c r="R344" s="38"/>
      <c r="S344" s="38"/>
      <c r="AC344" s="38"/>
      <c r="AD344" s="38"/>
      <c r="AE344" s="38"/>
      <c r="AF344" s="38"/>
    </row>
    <row r="345" spans="1:32">
      <c r="A345" s="71"/>
      <c r="B345" s="71"/>
      <c r="C345" s="38"/>
      <c r="D345" s="71"/>
      <c r="E345" s="38"/>
      <c r="F345" s="71"/>
      <c r="G345" s="38"/>
      <c r="H345" s="71"/>
      <c r="I345" s="38"/>
      <c r="J345" s="38"/>
      <c r="K345" s="38"/>
      <c r="L345" s="38"/>
      <c r="M345" s="38"/>
      <c r="N345" s="38"/>
      <c r="O345" s="38"/>
      <c r="P345" s="38"/>
      <c r="Q345" s="38"/>
      <c r="R345" s="38"/>
      <c r="S345" s="38"/>
      <c r="AC345" s="38"/>
      <c r="AD345" s="38"/>
      <c r="AE345" s="38"/>
      <c r="AF345" s="38"/>
    </row>
    <row r="346" spans="1:32">
      <c r="A346" s="71"/>
      <c r="B346" s="71"/>
      <c r="C346" s="38"/>
      <c r="D346" s="71"/>
      <c r="E346" s="38"/>
      <c r="F346" s="71"/>
      <c r="G346" s="38"/>
      <c r="H346" s="71"/>
      <c r="I346" s="38"/>
      <c r="J346" s="38"/>
      <c r="K346" s="38"/>
      <c r="L346" s="38"/>
      <c r="M346" s="38"/>
      <c r="N346" s="38"/>
      <c r="O346" s="38"/>
      <c r="P346" s="38"/>
      <c r="Q346" s="38"/>
      <c r="R346" s="38"/>
      <c r="S346" s="38"/>
      <c r="AC346" s="38"/>
      <c r="AD346" s="38"/>
      <c r="AE346" s="38"/>
      <c r="AF346" s="38"/>
    </row>
    <row r="347" spans="1:32">
      <c r="A347" s="71"/>
      <c r="B347" s="71"/>
      <c r="C347" s="38"/>
      <c r="D347" s="71"/>
      <c r="E347" s="38"/>
      <c r="F347" s="71"/>
      <c r="G347" s="38"/>
      <c r="H347" s="71"/>
      <c r="I347" s="38"/>
      <c r="J347" s="38"/>
      <c r="K347" s="38"/>
      <c r="L347" s="38"/>
      <c r="M347" s="38"/>
      <c r="N347" s="38"/>
      <c r="O347" s="38"/>
      <c r="P347" s="38"/>
      <c r="Q347" s="38"/>
      <c r="R347" s="38"/>
      <c r="S347" s="38"/>
      <c r="AC347" s="38"/>
      <c r="AD347" s="38"/>
      <c r="AE347" s="38"/>
      <c r="AF347" s="38"/>
    </row>
    <row r="348" spans="1:32">
      <c r="A348" s="71"/>
      <c r="B348" s="71"/>
      <c r="C348" s="38"/>
      <c r="D348" s="71"/>
      <c r="E348" s="38"/>
      <c r="F348" s="71"/>
      <c r="G348" s="38"/>
      <c r="H348" s="71"/>
      <c r="I348" s="38"/>
      <c r="J348" s="38"/>
      <c r="K348" s="38"/>
      <c r="L348" s="38"/>
      <c r="M348" s="38"/>
      <c r="N348" s="38"/>
      <c r="O348" s="38"/>
      <c r="P348" s="38"/>
      <c r="Q348" s="38"/>
      <c r="R348" s="38"/>
      <c r="S348" s="38"/>
      <c r="AC348" s="38"/>
      <c r="AD348" s="38"/>
      <c r="AE348" s="38"/>
      <c r="AF348" s="38"/>
    </row>
    <row r="349" spans="1:32">
      <c r="A349" s="71"/>
      <c r="B349" s="71"/>
      <c r="C349" s="38"/>
      <c r="D349" s="71"/>
      <c r="E349" s="38"/>
      <c r="F349" s="71"/>
      <c r="G349" s="38"/>
      <c r="H349" s="71"/>
      <c r="I349" s="38"/>
      <c r="J349" s="38"/>
      <c r="K349" s="38"/>
      <c r="L349" s="38"/>
      <c r="M349" s="38"/>
      <c r="N349" s="38"/>
      <c r="O349" s="38"/>
      <c r="P349" s="38"/>
      <c r="Q349" s="38"/>
      <c r="R349" s="38"/>
      <c r="S349" s="38"/>
      <c r="AC349" s="38"/>
      <c r="AD349" s="38"/>
      <c r="AE349" s="38"/>
      <c r="AF349" s="38"/>
    </row>
    <row r="350" spans="1:32">
      <c r="A350" s="71"/>
      <c r="B350" s="71"/>
      <c r="C350" s="38"/>
      <c r="D350" s="71"/>
      <c r="E350" s="38"/>
      <c r="F350" s="71"/>
      <c r="G350" s="38"/>
      <c r="H350" s="71"/>
      <c r="I350" s="38"/>
      <c r="J350" s="38"/>
      <c r="K350" s="38"/>
      <c r="L350" s="38"/>
      <c r="M350" s="38"/>
      <c r="N350" s="38"/>
      <c r="O350" s="38"/>
      <c r="P350" s="38"/>
      <c r="Q350" s="38"/>
      <c r="R350" s="38"/>
      <c r="S350" s="38"/>
      <c r="AC350" s="38"/>
      <c r="AD350" s="38"/>
      <c r="AE350" s="38"/>
      <c r="AF350" s="38"/>
    </row>
    <row r="351" spans="1:32">
      <c r="A351" s="71"/>
      <c r="B351" s="71"/>
      <c r="C351" s="38"/>
      <c r="D351" s="71"/>
      <c r="E351" s="38"/>
      <c r="F351" s="71"/>
      <c r="G351" s="38"/>
      <c r="H351" s="71"/>
      <c r="I351" s="38"/>
      <c r="J351" s="38"/>
      <c r="K351" s="38"/>
      <c r="L351" s="38"/>
      <c r="M351" s="38"/>
      <c r="N351" s="38"/>
      <c r="O351" s="38"/>
      <c r="P351" s="38"/>
      <c r="Q351" s="38"/>
      <c r="R351" s="38"/>
      <c r="S351" s="38"/>
      <c r="AC351" s="38"/>
      <c r="AD351" s="38"/>
      <c r="AE351" s="38"/>
      <c r="AF351" s="38"/>
    </row>
    <row r="352" spans="1:32">
      <c r="A352" s="71"/>
      <c r="B352" s="71"/>
      <c r="C352" s="38"/>
      <c r="D352" s="71"/>
      <c r="E352" s="38"/>
      <c r="F352" s="71"/>
      <c r="G352" s="38"/>
      <c r="H352" s="71"/>
      <c r="I352" s="38"/>
      <c r="J352" s="38"/>
      <c r="K352" s="38"/>
      <c r="L352" s="38"/>
      <c r="M352" s="38"/>
      <c r="N352" s="38"/>
      <c r="O352" s="38"/>
      <c r="P352" s="38"/>
      <c r="Q352" s="38"/>
      <c r="R352" s="38"/>
      <c r="S352" s="38"/>
      <c r="AC352" s="38"/>
      <c r="AD352" s="38"/>
      <c r="AE352" s="38"/>
      <c r="AF352" s="38"/>
    </row>
    <row r="353" spans="1:32">
      <c r="A353" s="71"/>
      <c r="B353" s="71"/>
      <c r="C353" s="38"/>
      <c r="D353" s="71"/>
      <c r="E353" s="38"/>
      <c r="F353" s="71"/>
      <c r="G353" s="38"/>
      <c r="H353" s="71"/>
      <c r="I353" s="38"/>
      <c r="J353" s="38"/>
      <c r="K353" s="38"/>
      <c r="L353" s="38"/>
      <c r="M353" s="38"/>
      <c r="N353" s="38"/>
      <c r="O353" s="38"/>
      <c r="P353" s="38"/>
      <c r="Q353" s="38"/>
      <c r="R353" s="38"/>
      <c r="S353" s="38"/>
      <c r="AC353" s="38"/>
      <c r="AD353" s="38"/>
      <c r="AE353" s="38"/>
      <c r="AF353" s="38"/>
    </row>
    <row r="354" spans="1:32">
      <c r="A354" s="71"/>
      <c r="B354" s="71"/>
      <c r="C354" s="38"/>
      <c r="D354" s="71"/>
      <c r="E354" s="38"/>
      <c r="F354" s="71"/>
      <c r="G354" s="38"/>
      <c r="H354" s="71"/>
      <c r="I354" s="38"/>
      <c r="J354" s="38"/>
      <c r="K354" s="38"/>
      <c r="L354" s="38"/>
      <c r="M354" s="38"/>
      <c r="N354" s="38"/>
      <c r="O354" s="38"/>
      <c r="P354" s="38"/>
      <c r="Q354" s="38"/>
      <c r="R354" s="38"/>
      <c r="S354" s="38"/>
      <c r="AC354" s="38"/>
      <c r="AD354" s="38"/>
      <c r="AE354" s="38"/>
      <c r="AF354" s="38"/>
    </row>
    <row r="355" spans="1:32">
      <c r="A355" s="71"/>
      <c r="B355" s="71"/>
      <c r="C355" s="38"/>
      <c r="D355" s="71"/>
      <c r="E355" s="38"/>
      <c r="F355" s="71"/>
      <c r="G355" s="38"/>
      <c r="H355" s="71"/>
      <c r="I355" s="38"/>
      <c r="J355" s="38"/>
      <c r="K355" s="38"/>
      <c r="L355" s="38"/>
      <c r="M355" s="38"/>
      <c r="N355" s="38"/>
      <c r="O355" s="38"/>
      <c r="P355" s="38"/>
      <c r="Q355" s="38"/>
      <c r="R355" s="38"/>
      <c r="S355" s="38"/>
      <c r="AC355" s="38"/>
      <c r="AD355" s="38"/>
      <c r="AE355" s="38"/>
      <c r="AF355" s="38"/>
    </row>
    <row r="356" spans="1:32">
      <c r="A356" s="71"/>
      <c r="B356" s="71"/>
      <c r="C356" s="38"/>
      <c r="D356" s="71"/>
      <c r="E356" s="38"/>
      <c r="F356" s="71"/>
      <c r="G356" s="38"/>
      <c r="H356" s="71"/>
      <c r="I356" s="38"/>
      <c r="J356" s="38"/>
      <c r="K356" s="38"/>
      <c r="L356" s="38"/>
      <c r="M356" s="38"/>
      <c r="N356" s="38"/>
      <c r="O356" s="38"/>
      <c r="P356" s="38"/>
      <c r="Q356" s="38"/>
      <c r="R356" s="38"/>
      <c r="S356" s="38"/>
      <c r="AC356" s="38"/>
      <c r="AD356" s="38"/>
      <c r="AE356" s="38"/>
      <c r="AF356" s="38"/>
    </row>
    <row r="357" spans="1:32">
      <c r="A357" s="71"/>
      <c r="B357" s="71"/>
      <c r="C357" s="38"/>
      <c r="D357" s="71"/>
      <c r="E357" s="38"/>
      <c r="F357" s="71"/>
      <c r="G357" s="38"/>
      <c r="H357" s="71"/>
      <c r="I357" s="38"/>
      <c r="J357" s="38"/>
      <c r="K357" s="38"/>
      <c r="L357" s="38"/>
      <c r="M357" s="38"/>
      <c r="N357" s="38"/>
      <c r="O357" s="38"/>
      <c r="P357" s="38"/>
      <c r="Q357" s="38"/>
      <c r="R357" s="38"/>
      <c r="S357" s="38"/>
      <c r="AC357" s="38"/>
      <c r="AD357" s="38"/>
      <c r="AE357" s="38"/>
      <c r="AF357" s="38"/>
    </row>
    <row r="358" spans="1:32">
      <c r="A358" s="71"/>
      <c r="B358" s="71"/>
      <c r="C358" s="38"/>
      <c r="D358" s="71"/>
      <c r="E358" s="38"/>
      <c r="F358" s="71"/>
      <c r="G358" s="38"/>
      <c r="H358" s="71"/>
      <c r="I358" s="38"/>
      <c r="J358" s="38"/>
      <c r="K358" s="38"/>
      <c r="L358" s="38"/>
      <c r="M358" s="38"/>
      <c r="N358" s="38"/>
      <c r="O358" s="38"/>
      <c r="P358" s="38"/>
      <c r="Q358" s="38"/>
      <c r="R358" s="38"/>
      <c r="S358" s="38"/>
      <c r="AC358" s="38"/>
      <c r="AD358" s="38"/>
      <c r="AE358" s="38"/>
      <c r="AF358" s="38"/>
    </row>
    <row r="359" spans="1:32">
      <c r="A359" s="71"/>
      <c r="B359" s="71"/>
      <c r="C359" s="38"/>
      <c r="D359" s="71"/>
      <c r="E359" s="38"/>
      <c r="F359" s="71"/>
      <c r="G359" s="38"/>
      <c r="H359" s="71"/>
      <c r="I359" s="38"/>
      <c r="J359" s="38"/>
      <c r="K359" s="38"/>
      <c r="L359" s="38"/>
      <c r="M359" s="38"/>
      <c r="N359" s="38"/>
      <c r="O359" s="38"/>
      <c r="P359" s="38"/>
      <c r="Q359" s="38"/>
      <c r="R359" s="38"/>
      <c r="S359" s="38"/>
      <c r="AC359" s="38"/>
      <c r="AD359" s="38"/>
      <c r="AE359" s="38"/>
      <c r="AF359" s="38"/>
    </row>
    <row r="360" spans="1:32">
      <c r="A360" s="71"/>
      <c r="B360" s="71"/>
      <c r="C360" s="38"/>
      <c r="D360" s="71"/>
      <c r="E360" s="38"/>
      <c r="F360" s="71"/>
      <c r="G360" s="38"/>
      <c r="H360" s="71"/>
      <c r="I360" s="38"/>
      <c r="J360" s="38"/>
      <c r="K360" s="38"/>
      <c r="L360" s="38"/>
      <c r="M360" s="38"/>
      <c r="N360" s="38"/>
      <c r="O360" s="38"/>
      <c r="P360" s="38"/>
      <c r="Q360" s="38"/>
      <c r="R360" s="38"/>
      <c r="S360" s="38"/>
      <c r="AC360" s="38"/>
      <c r="AD360" s="38"/>
      <c r="AE360" s="38"/>
      <c r="AF360" s="38"/>
    </row>
    <row r="361" spans="1:32">
      <c r="A361" s="71"/>
      <c r="B361" s="71"/>
      <c r="C361" s="38"/>
      <c r="D361" s="71"/>
      <c r="E361" s="38"/>
      <c r="F361" s="71"/>
      <c r="G361" s="38"/>
      <c r="H361" s="71"/>
      <c r="I361" s="38"/>
      <c r="J361" s="38"/>
      <c r="K361" s="38"/>
      <c r="L361" s="38"/>
      <c r="M361" s="38"/>
      <c r="N361" s="38"/>
      <c r="O361" s="38"/>
      <c r="P361" s="38"/>
      <c r="Q361" s="38"/>
      <c r="R361" s="38"/>
      <c r="S361" s="38"/>
      <c r="AC361" s="38"/>
      <c r="AD361" s="38"/>
      <c r="AE361" s="38"/>
      <c r="AF361" s="38"/>
    </row>
    <row r="362" spans="1:32">
      <c r="A362" s="71"/>
      <c r="B362" s="71"/>
      <c r="C362" s="38"/>
      <c r="D362" s="71"/>
      <c r="E362" s="38"/>
      <c r="F362" s="71"/>
      <c r="G362" s="38"/>
      <c r="H362" s="71"/>
      <c r="I362" s="38"/>
      <c r="J362" s="38"/>
      <c r="K362" s="38"/>
      <c r="L362" s="38"/>
      <c r="M362" s="38"/>
      <c r="N362" s="38"/>
      <c r="O362" s="38"/>
      <c r="P362" s="38"/>
      <c r="Q362" s="38"/>
      <c r="R362" s="38"/>
      <c r="S362" s="38"/>
      <c r="AC362" s="38"/>
      <c r="AD362" s="38"/>
      <c r="AE362" s="38"/>
      <c r="AF362" s="38"/>
    </row>
    <row r="363" spans="1:32">
      <c r="A363" s="71"/>
      <c r="B363" s="71"/>
      <c r="C363" s="38"/>
      <c r="D363" s="71"/>
      <c r="E363" s="38"/>
      <c r="F363" s="71"/>
      <c r="G363" s="38"/>
      <c r="H363" s="71"/>
      <c r="I363" s="38"/>
      <c r="J363" s="38"/>
      <c r="K363" s="38"/>
      <c r="L363" s="38"/>
      <c r="M363" s="38"/>
      <c r="N363" s="38"/>
      <c r="O363" s="38"/>
      <c r="P363" s="38"/>
      <c r="Q363" s="38"/>
      <c r="R363" s="38"/>
      <c r="S363" s="38"/>
      <c r="AC363" s="38"/>
      <c r="AD363" s="38"/>
      <c r="AE363" s="38"/>
      <c r="AF363" s="38"/>
    </row>
    <row r="364" spans="1:32">
      <c r="A364" s="71"/>
      <c r="B364" s="71"/>
      <c r="C364" s="38"/>
      <c r="D364" s="71"/>
      <c r="E364" s="38"/>
      <c r="F364" s="71"/>
      <c r="G364" s="38"/>
      <c r="H364" s="71"/>
      <c r="I364" s="38"/>
      <c r="J364" s="38"/>
      <c r="K364" s="38"/>
      <c r="L364" s="38"/>
      <c r="M364" s="38"/>
      <c r="N364" s="38"/>
      <c r="O364" s="38"/>
      <c r="P364" s="38"/>
      <c r="Q364" s="38"/>
      <c r="R364" s="38"/>
      <c r="S364" s="38"/>
      <c r="AC364" s="38"/>
      <c r="AD364" s="38"/>
      <c r="AE364" s="38"/>
      <c r="AF364" s="38"/>
    </row>
    <row r="365" spans="1:32">
      <c r="A365" s="71"/>
      <c r="B365" s="71"/>
      <c r="C365" s="38"/>
      <c r="D365" s="71"/>
      <c r="E365" s="38"/>
      <c r="F365" s="71"/>
      <c r="G365" s="38"/>
      <c r="H365" s="71"/>
      <c r="I365" s="38"/>
      <c r="J365" s="38"/>
      <c r="K365" s="38"/>
      <c r="L365" s="38"/>
      <c r="M365" s="38"/>
      <c r="N365" s="38"/>
      <c r="O365" s="38"/>
      <c r="P365" s="38"/>
      <c r="Q365" s="38"/>
      <c r="R365" s="38"/>
      <c r="S365" s="38"/>
      <c r="AC365" s="38"/>
      <c r="AD365" s="38"/>
      <c r="AE365" s="38"/>
      <c r="AF365" s="38"/>
    </row>
    <row r="366" spans="1:32">
      <c r="A366" s="71"/>
      <c r="B366" s="71"/>
      <c r="C366" s="38"/>
      <c r="D366" s="71"/>
      <c r="E366" s="38"/>
      <c r="F366" s="71"/>
      <c r="G366" s="38"/>
      <c r="H366" s="71"/>
      <c r="I366" s="38"/>
      <c r="J366" s="38"/>
      <c r="K366" s="38"/>
      <c r="L366" s="38"/>
      <c r="M366" s="38"/>
      <c r="N366" s="38"/>
      <c r="O366" s="38"/>
      <c r="P366" s="38"/>
      <c r="Q366" s="38"/>
      <c r="R366" s="38"/>
      <c r="S366" s="38"/>
      <c r="AC366" s="38"/>
      <c r="AD366" s="38"/>
      <c r="AE366" s="38"/>
      <c r="AF366" s="38"/>
    </row>
    <row r="367" spans="1:32">
      <c r="A367" s="71"/>
      <c r="B367" s="71"/>
      <c r="C367" s="38"/>
      <c r="D367" s="71"/>
      <c r="E367" s="38"/>
      <c r="F367" s="71"/>
      <c r="G367" s="38"/>
      <c r="H367" s="71"/>
      <c r="I367" s="38"/>
      <c r="J367" s="38"/>
      <c r="K367" s="38"/>
      <c r="L367" s="38"/>
      <c r="M367" s="38"/>
      <c r="N367" s="38"/>
      <c r="O367" s="38"/>
      <c r="P367" s="38"/>
      <c r="Q367" s="38"/>
      <c r="R367" s="38"/>
      <c r="S367" s="38"/>
      <c r="AC367" s="38"/>
      <c r="AD367" s="38"/>
      <c r="AE367" s="38"/>
      <c r="AF367" s="38"/>
    </row>
    <row r="368" spans="1:32">
      <c r="A368" s="71"/>
      <c r="B368" s="71"/>
      <c r="C368" s="38"/>
      <c r="D368" s="71"/>
      <c r="E368" s="38"/>
      <c r="F368" s="71"/>
      <c r="G368" s="38"/>
      <c r="H368" s="71"/>
      <c r="I368" s="38"/>
      <c r="J368" s="38"/>
      <c r="K368" s="38"/>
      <c r="L368" s="38"/>
      <c r="M368" s="38"/>
      <c r="N368" s="38"/>
      <c r="O368" s="38"/>
      <c r="P368" s="38"/>
      <c r="Q368" s="38"/>
      <c r="R368" s="38"/>
      <c r="S368" s="38"/>
      <c r="AC368" s="38"/>
      <c r="AD368" s="38"/>
      <c r="AE368" s="38"/>
      <c r="AF368" s="38"/>
    </row>
    <row r="369" spans="1:32">
      <c r="A369" s="71"/>
      <c r="B369" s="71"/>
      <c r="C369" s="38"/>
      <c r="D369" s="71"/>
      <c r="E369" s="38"/>
      <c r="F369" s="71"/>
      <c r="G369" s="38"/>
      <c r="H369" s="71"/>
      <c r="I369" s="38"/>
      <c r="J369" s="38"/>
      <c r="K369" s="38"/>
      <c r="L369" s="38"/>
      <c r="M369" s="38"/>
      <c r="N369" s="38"/>
      <c r="O369" s="38"/>
      <c r="P369" s="38"/>
      <c r="Q369" s="38"/>
      <c r="R369" s="38"/>
      <c r="S369" s="38"/>
      <c r="AC369" s="38"/>
      <c r="AD369" s="38"/>
      <c r="AE369" s="38"/>
      <c r="AF369" s="38"/>
    </row>
    <row r="370" spans="1:32">
      <c r="A370" s="71"/>
      <c r="B370" s="71"/>
      <c r="C370" s="38"/>
      <c r="D370" s="71"/>
      <c r="E370" s="38"/>
      <c r="F370" s="71"/>
      <c r="G370" s="38"/>
      <c r="H370" s="71"/>
      <c r="I370" s="38"/>
      <c r="J370" s="38"/>
      <c r="K370" s="38"/>
      <c r="L370" s="38"/>
      <c r="M370" s="38"/>
      <c r="N370" s="38"/>
      <c r="O370" s="38"/>
      <c r="P370" s="38"/>
      <c r="Q370" s="38"/>
      <c r="R370" s="38"/>
      <c r="S370" s="38"/>
      <c r="AC370" s="38"/>
      <c r="AD370" s="38"/>
      <c r="AE370" s="38"/>
      <c r="AF370" s="38"/>
    </row>
    <row r="371" spans="1:32">
      <c r="A371" s="71"/>
      <c r="B371" s="71"/>
      <c r="C371" s="38"/>
      <c r="D371" s="71"/>
      <c r="E371" s="38"/>
      <c r="F371" s="71"/>
      <c r="G371" s="38"/>
      <c r="H371" s="71"/>
      <c r="I371" s="38"/>
      <c r="J371" s="38"/>
      <c r="K371" s="38"/>
      <c r="L371" s="38"/>
      <c r="M371" s="38"/>
      <c r="N371" s="38"/>
      <c r="O371" s="38"/>
      <c r="P371" s="38"/>
      <c r="Q371" s="38"/>
      <c r="R371" s="38"/>
      <c r="S371" s="38"/>
      <c r="AC371" s="38"/>
      <c r="AD371" s="38"/>
      <c r="AE371" s="38"/>
      <c r="AF371" s="38"/>
    </row>
    <row r="372" spans="1:32">
      <c r="A372" s="71"/>
      <c r="B372" s="71"/>
      <c r="C372" s="38"/>
      <c r="D372" s="71"/>
      <c r="E372" s="38"/>
      <c r="F372" s="71"/>
      <c r="G372" s="38"/>
      <c r="H372" s="71"/>
      <c r="I372" s="38"/>
      <c r="J372" s="38"/>
      <c r="K372" s="38"/>
      <c r="L372" s="38"/>
      <c r="M372" s="38"/>
      <c r="N372" s="38"/>
      <c r="O372" s="38"/>
      <c r="P372" s="38"/>
      <c r="Q372" s="38"/>
      <c r="R372" s="38"/>
      <c r="S372" s="38"/>
      <c r="AC372" s="38"/>
      <c r="AD372" s="38"/>
      <c r="AE372" s="38"/>
      <c r="AF372" s="38"/>
    </row>
    <row r="373" spans="1:32">
      <c r="A373" s="71"/>
      <c r="B373" s="71"/>
      <c r="C373" s="38"/>
      <c r="D373" s="71"/>
      <c r="E373" s="38"/>
      <c r="F373" s="71"/>
      <c r="G373" s="38"/>
      <c r="H373" s="71"/>
      <c r="I373" s="38"/>
      <c r="J373" s="38"/>
      <c r="K373" s="38"/>
      <c r="L373" s="38"/>
      <c r="M373" s="38"/>
      <c r="N373" s="38"/>
      <c r="O373" s="38"/>
      <c r="P373" s="38"/>
      <c r="Q373" s="38"/>
      <c r="R373" s="38"/>
      <c r="S373" s="38"/>
      <c r="AC373" s="38"/>
      <c r="AD373" s="38"/>
      <c r="AE373" s="38"/>
      <c r="AF373" s="38"/>
    </row>
    <row r="374" spans="1:32">
      <c r="A374" s="71"/>
      <c r="B374" s="71"/>
      <c r="C374" s="38"/>
      <c r="D374" s="71"/>
      <c r="E374" s="38"/>
      <c r="F374" s="71"/>
      <c r="G374" s="38"/>
      <c r="H374" s="71"/>
      <c r="I374" s="38"/>
      <c r="J374" s="38"/>
      <c r="K374" s="38"/>
      <c r="L374" s="38"/>
      <c r="M374" s="38"/>
      <c r="N374" s="38"/>
      <c r="O374" s="38"/>
      <c r="P374" s="38"/>
      <c r="Q374" s="38"/>
      <c r="R374" s="38"/>
      <c r="S374" s="38"/>
      <c r="AC374" s="38"/>
      <c r="AD374" s="38"/>
      <c r="AE374" s="38"/>
      <c r="AF374" s="38"/>
    </row>
    <row r="375" spans="1:32">
      <c r="A375" s="71"/>
      <c r="B375" s="71"/>
      <c r="C375" s="38"/>
      <c r="D375" s="71"/>
      <c r="E375" s="38"/>
      <c r="F375" s="71"/>
      <c r="G375" s="38"/>
      <c r="H375" s="71"/>
      <c r="I375" s="38"/>
      <c r="J375" s="38"/>
      <c r="K375" s="38"/>
      <c r="L375" s="38"/>
      <c r="M375" s="38"/>
      <c r="N375" s="38"/>
      <c r="O375" s="38"/>
      <c r="P375" s="38"/>
      <c r="Q375" s="38"/>
      <c r="R375" s="38"/>
      <c r="S375" s="38"/>
      <c r="AC375" s="38"/>
      <c r="AD375" s="38"/>
      <c r="AE375" s="38"/>
      <c r="AF375" s="38"/>
    </row>
    <row r="376" spans="1:32">
      <c r="A376" s="71"/>
      <c r="B376" s="71"/>
      <c r="C376" s="38"/>
      <c r="D376" s="71"/>
      <c r="E376" s="38"/>
      <c r="F376" s="71"/>
      <c r="G376" s="38"/>
      <c r="H376" s="71"/>
      <c r="I376" s="38"/>
      <c r="J376" s="38"/>
      <c r="K376" s="38"/>
      <c r="L376" s="38"/>
      <c r="M376" s="38"/>
      <c r="N376" s="38"/>
      <c r="O376" s="38"/>
      <c r="P376" s="38"/>
      <c r="Q376" s="38"/>
      <c r="R376" s="38"/>
      <c r="S376" s="38"/>
      <c r="AC376" s="38"/>
      <c r="AD376" s="38"/>
      <c r="AE376" s="38"/>
      <c r="AF376" s="38"/>
    </row>
    <row r="377" spans="1:32">
      <c r="A377" s="71"/>
      <c r="B377" s="71"/>
      <c r="C377" s="38"/>
      <c r="D377" s="71"/>
      <c r="E377" s="38"/>
      <c r="F377" s="71"/>
      <c r="G377" s="38"/>
      <c r="H377" s="71"/>
      <c r="I377" s="38"/>
      <c r="J377" s="38"/>
      <c r="K377" s="38"/>
      <c r="L377" s="38"/>
      <c r="M377" s="38"/>
      <c r="N377" s="38"/>
      <c r="O377" s="38"/>
      <c r="P377" s="38"/>
      <c r="Q377" s="38"/>
      <c r="R377" s="38"/>
      <c r="S377" s="38"/>
      <c r="AC377" s="38"/>
      <c r="AD377" s="38"/>
      <c r="AE377" s="38"/>
      <c r="AF377" s="38"/>
    </row>
    <row r="378" spans="1:32">
      <c r="A378" s="71"/>
      <c r="B378" s="71"/>
      <c r="C378" s="38"/>
      <c r="D378" s="71"/>
      <c r="E378" s="38"/>
      <c r="F378" s="71"/>
      <c r="G378" s="38"/>
      <c r="H378" s="71"/>
      <c r="I378" s="38"/>
      <c r="J378" s="38"/>
      <c r="K378" s="38"/>
      <c r="L378" s="38"/>
      <c r="M378" s="38"/>
      <c r="N378" s="38"/>
      <c r="O378" s="38"/>
      <c r="P378" s="38"/>
      <c r="Q378" s="38"/>
      <c r="R378" s="38"/>
      <c r="S378" s="38"/>
      <c r="AC378" s="38"/>
      <c r="AD378" s="38"/>
      <c r="AE378" s="38"/>
      <c r="AF378" s="38"/>
    </row>
    <row r="379" spans="1:32">
      <c r="A379" s="71"/>
      <c r="B379" s="71"/>
      <c r="C379" s="38"/>
      <c r="D379" s="71"/>
      <c r="E379" s="38"/>
      <c r="F379" s="71"/>
      <c r="G379" s="38"/>
      <c r="H379" s="71"/>
      <c r="I379" s="38"/>
      <c r="J379" s="38"/>
      <c r="K379" s="38"/>
      <c r="L379" s="38"/>
      <c r="M379" s="38"/>
      <c r="N379" s="38"/>
      <c r="O379" s="38"/>
      <c r="P379" s="38"/>
      <c r="Q379" s="38"/>
      <c r="R379" s="38"/>
      <c r="S379" s="38"/>
      <c r="AC379" s="38"/>
      <c r="AD379" s="38"/>
      <c r="AE379" s="38"/>
      <c r="AF379" s="38"/>
    </row>
    <row r="380" spans="1:32">
      <c r="A380" s="71"/>
      <c r="B380" s="71"/>
      <c r="C380" s="38"/>
      <c r="D380" s="71"/>
      <c r="E380" s="38"/>
      <c r="F380" s="71"/>
      <c r="G380" s="38"/>
      <c r="H380" s="71"/>
      <c r="I380" s="38"/>
      <c r="J380" s="38"/>
      <c r="K380" s="38"/>
      <c r="L380" s="38"/>
      <c r="M380" s="38"/>
      <c r="N380" s="38"/>
      <c r="O380" s="38"/>
      <c r="P380" s="38"/>
      <c r="Q380" s="38"/>
      <c r="R380" s="38"/>
      <c r="S380" s="38"/>
      <c r="AC380" s="38"/>
      <c r="AD380" s="38"/>
      <c r="AE380" s="38"/>
      <c r="AF380" s="38"/>
    </row>
    <row r="381" spans="1:32">
      <c r="A381" s="71"/>
      <c r="B381" s="71"/>
      <c r="C381" s="38"/>
      <c r="D381" s="71"/>
      <c r="E381" s="38"/>
      <c r="F381" s="71"/>
      <c r="G381" s="38"/>
      <c r="H381" s="71"/>
      <c r="I381" s="38"/>
      <c r="J381" s="38"/>
      <c r="K381" s="38"/>
      <c r="L381" s="38"/>
      <c r="M381" s="38"/>
      <c r="N381" s="38"/>
      <c r="O381" s="38"/>
      <c r="P381" s="38"/>
      <c r="Q381" s="38"/>
      <c r="R381" s="38"/>
      <c r="S381" s="38"/>
      <c r="AC381" s="38"/>
      <c r="AD381" s="38"/>
      <c r="AE381" s="38"/>
      <c r="AF381" s="38"/>
    </row>
    <row r="382" spans="1:32">
      <c r="A382" s="71"/>
      <c r="B382" s="71"/>
      <c r="C382" s="38"/>
      <c r="D382" s="71"/>
      <c r="E382" s="38"/>
      <c r="F382" s="71"/>
      <c r="G382" s="38"/>
      <c r="H382" s="71"/>
      <c r="I382" s="38"/>
      <c r="J382" s="38"/>
      <c r="K382" s="38"/>
      <c r="L382" s="38"/>
      <c r="M382" s="38"/>
      <c r="N382" s="38"/>
      <c r="O382" s="38"/>
      <c r="P382" s="38"/>
      <c r="Q382" s="38"/>
      <c r="R382" s="38"/>
      <c r="S382" s="38"/>
      <c r="AC382" s="38"/>
      <c r="AD382" s="38"/>
      <c r="AE382" s="38"/>
      <c r="AF382" s="38"/>
    </row>
    <row r="383" spans="1:32">
      <c r="A383" s="71"/>
      <c r="B383" s="71"/>
      <c r="C383" s="38"/>
      <c r="D383" s="71"/>
      <c r="E383" s="38"/>
      <c r="F383" s="71"/>
      <c r="G383" s="38"/>
      <c r="H383" s="71"/>
      <c r="I383" s="38"/>
      <c r="J383" s="38"/>
      <c r="K383" s="38"/>
      <c r="L383" s="38"/>
      <c r="M383" s="38"/>
      <c r="N383" s="38"/>
      <c r="O383" s="38"/>
      <c r="P383" s="38"/>
      <c r="Q383" s="38"/>
      <c r="R383" s="38"/>
      <c r="S383" s="38"/>
      <c r="AC383" s="38"/>
      <c r="AD383" s="38"/>
      <c r="AE383" s="38"/>
      <c r="AF383" s="38"/>
    </row>
    <row r="384" spans="1:32">
      <c r="A384" s="71"/>
      <c r="B384" s="71"/>
      <c r="C384" s="38"/>
      <c r="D384" s="71"/>
      <c r="E384" s="38"/>
      <c r="F384" s="71"/>
      <c r="G384" s="38"/>
      <c r="H384" s="71"/>
      <c r="I384" s="38"/>
      <c r="J384" s="38"/>
      <c r="K384" s="38"/>
      <c r="L384" s="38"/>
      <c r="M384" s="38"/>
      <c r="N384" s="38"/>
      <c r="O384" s="38"/>
      <c r="P384" s="38"/>
      <c r="Q384" s="38"/>
      <c r="R384" s="38"/>
      <c r="S384" s="38"/>
      <c r="AC384" s="38"/>
      <c r="AD384" s="38"/>
      <c r="AE384" s="38"/>
      <c r="AF384" s="38"/>
    </row>
    <row r="385" spans="1:32">
      <c r="A385" s="71"/>
      <c r="B385" s="71"/>
      <c r="C385" s="38"/>
      <c r="D385" s="71"/>
      <c r="E385" s="38"/>
      <c r="F385" s="71"/>
      <c r="G385" s="38"/>
      <c r="H385" s="71"/>
      <c r="I385" s="38"/>
      <c r="J385" s="38"/>
      <c r="K385" s="38"/>
      <c r="L385" s="38"/>
      <c r="M385" s="38"/>
      <c r="N385" s="38"/>
      <c r="O385" s="38"/>
      <c r="P385" s="38"/>
      <c r="Q385" s="38"/>
      <c r="R385" s="38"/>
      <c r="S385" s="38"/>
      <c r="AC385" s="38"/>
      <c r="AD385" s="38"/>
      <c r="AE385" s="38"/>
      <c r="AF385" s="38"/>
    </row>
    <row r="386" spans="1:32">
      <c r="A386" s="71"/>
      <c r="B386" s="71"/>
      <c r="C386" s="38"/>
      <c r="D386" s="71"/>
      <c r="E386" s="38"/>
      <c r="F386" s="71"/>
      <c r="G386" s="38"/>
      <c r="H386" s="71"/>
      <c r="I386" s="38"/>
      <c r="J386" s="38"/>
      <c r="K386" s="38"/>
      <c r="L386" s="38"/>
      <c r="M386" s="38"/>
      <c r="N386" s="38"/>
      <c r="O386" s="38"/>
      <c r="P386" s="38"/>
      <c r="Q386" s="38"/>
      <c r="R386" s="38"/>
      <c r="S386" s="38"/>
      <c r="AC386" s="38"/>
      <c r="AD386" s="38"/>
      <c r="AE386" s="38"/>
      <c r="AF386" s="38"/>
    </row>
    <row r="387" spans="1:32">
      <c r="A387" s="71"/>
      <c r="B387" s="71"/>
      <c r="C387" s="38"/>
      <c r="D387" s="71"/>
      <c r="E387" s="38"/>
      <c r="F387" s="71"/>
      <c r="G387" s="38"/>
      <c r="H387" s="71"/>
      <c r="I387" s="38"/>
      <c r="J387" s="38"/>
      <c r="K387" s="38"/>
      <c r="L387" s="38"/>
      <c r="M387" s="38"/>
      <c r="N387" s="38"/>
      <c r="O387" s="38"/>
      <c r="P387" s="38"/>
      <c r="Q387" s="38"/>
      <c r="R387" s="38"/>
      <c r="S387" s="38"/>
      <c r="AC387" s="38"/>
      <c r="AD387" s="38"/>
      <c r="AE387" s="38"/>
      <c r="AF387" s="38"/>
    </row>
    <row r="388" spans="1:32">
      <c r="A388" s="71"/>
      <c r="B388" s="71"/>
      <c r="C388" s="38"/>
      <c r="D388" s="71"/>
      <c r="E388" s="38"/>
      <c r="F388" s="71"/>
      <c r="G388" s="38"/>
      <c r="H388" s="71"/>
      <c r="I388" s="38"/>
      <c r="J388" s="38"/>
      <c r="K388" s="38"/>
      <c r="L388" s="38"/>
      <c r="M388" s="38"/>
      <c r="N388" s="38"/>
      <c r="O388" s="38"/>
      <c r="P388" s="38"/>
      <c r="Q388" s="38"/>
      <c r="R388" s="38"/>
      <c r="S388" s="38"/>
      <c r="AC388" s="38"/>
      <c r="AD388" s="38"/>
      <c r="AE388" s="38"/>
      <c r="AF388" s="38"/>
    </row>
    <row r="389" spans="1:32">
      <c r="A389" s="71"/>
      <c r="B389" s="71"/>
      <c r="C389" s="38"/>
      <c r="D389" s="71"/>
      <c r="E389" s="38"/>
      <c r="F389" s="71"/>
      <c r="G389" s="38"/>
      <c r="H389" s="71"/>
      <c r="I389" s="38"/>
      <c r="J389" s="38"/>
      <c r="K389" s="38"/>
      <c r="L389" s="38"/>
      <c r="M389" s="38"/>
      <c r="N389" s="38"/>
      <c r="O389" s="38"/>
      <c r="P389" s="38"/>
      <c r="Q389" s="38"/>
      <c r="R389" s="38"/>
      <c r="S389" s="38"/>
      <c r="AC389" s="38"/>
      <c r="AD389" s="38"/>
      <c r="AE389" s="38"/>
      <c r="AF389" s="38"/>
    </row>
    <row r="390" spans="1:32">
      <c r="A390" s="71"/>
      <c r="B390" s="71"/>
      <c r="C390" s="38"/>
      <c r="D390" s="71"/>
      <c r="E390" s="38"/>
      <c r="F390" s="71"/>
      <c r="G390" s="38"/>
      <c r="H390" s="71"/>
      <c r="I390" s="38"/>
      <c r="J390" s="38"/>
      <c r="K390" s="38"/>
      <c r="L390" s="38"/>
      <c r="M390" s="38"/>
      <c r="N390" s="38"/>
      <c r="O390" s="38"/>
      <c r="P390" s="38"/>
      <c r="Q390" s="38"/>
      <c r="R390" s="38"/>
      <c r="S390" s="38"/>
      <c r="AC390" s="38"/>
      <c r="AD390" s="38"/>
      <c r="AE390" s="38"/>
      <c r="AF390" s="38"/>
    </row>
    <row r="391" spans="1:32">
      <c r="A391" s="71"/>
      <c r="B391" s="71"/>
      <c r="C391" s="38"/>
      <c r="D391" s="71"/>
      <c r="E391" s="38"/>
      <c r="F391" s="71"/>
      <c r="G391" s="38"/>
      <c r="H391" s="71"/>
      <c r="I391" s="38"/>
      <c r="J391" s="38"/>
      <c r="K391" s="38"/>
      <c r="L391" s="38"/>
      <c r="M391" s="38"/>
      <c r="N391" s="38"/>
      <c r="O391" s="38"/>
      <c r="P391" s="38"/>
      <c r="Q391" s="38"/>
      <c r="R391" s="38"/>
      <c r="S391" s="38"/>
      <c r="AC391" s="38"/>
      <c r="AD391" s="38"/>
      <c r="AE391" s="38"/>
      <c r="AF391" s="38"/>
    </row>
    <row r="392" spans="1:32">
      <c r="A392" s="71"/>
      <c r="B392" s="71"/>
      <c r="C392" s="38"/>
      <c r="D392" s="71"/>
      <c r="E392" s="38"/>
      <c r="F392" s="71"/>
      <c r="G392" s="38"/>
      <c r="H392" s="71"/>
      <c r="I392" s="38"/>
      <c r="J392" s="38"/>
      <c r="K392" s="38"/>
      <c r="L392" s="38"/>
      <c r="M392" s="38"/>
      <c r="N392" s="38"/>
      <c r="O392" s="38"/>
      <c r="P392" s="38"/>
      <c r="Q392" s="38"/>
      <c r="R392" s="38"/>
      <c r="S392" s="38"/>
      <c r="AC392" s="38"/>
      <c r="AD392" s="38"/>
      <c r="AE392" s="38"/>
      <c r="AF392" s="38"/>
    </row>
    <row r="393" spans="1:32">
      <c r="A393" s="71"/>
      <c r="B393" s="71"/>
      <c r="C393" s="38"/>
      <c r="D393" s="71"/>
      <c r="E393" s="38"/>
      <c r="F393" s="71"/>
      <c r="G393" s="38"/>
      <c r="H393" s="71"/>
      <c r="I393" s="38"/>
      <c r="J393" s="38"/>
      <c r="K393" s="38"/>
      <c r="L393" s="38"/>
      <c r="M393" s="38"/>
      <c r="N393" s="38"/>
      <c r="O393" s="38"/>
      <c r="P393" s="38"/>
      <c r="Q393" s="38"/>
      <c r="R393" s="38"/>
      <c r="S393" s="38"/>
      <c r="AC393" s="38"/>
      <c r="AD393" s="38"/>
      <c r="AE393" s="38"/>
      <c r="AF393" s="38"/>
    </row>
    <row r="394" spans="1:32">
      <c r="A394" s="71"/>
      <c r="B394" s="71"/>
      <c r="C394" s="38"/>
      <c r="D394" s="71"/>
      <c r="E394" s="38"/>
      <c r="F394" s="71"/>
      <c r="G394" s="38"/>
      <c r="H394" s="71"/>
      <c r="I394" s="38"/>
      <c r="J394" s="38"/>
      <c r="K394" s="38"/>
      <c r="L394" s="38"/>
      <c r="M394" s="38"/>
      <c r="N394" s="38"/>
      <c r="O394" s="38"/>
      <c r="P394" s="38"/>
      <c r="Q394" s="38"/>
      <c r="R394" s="38"/>
      <c r="S394" s="38"/>
      <c r="AC394" s="38"/>
      <c r="AD394" s="38"/>
      <c r="AE394" s="38"/>
      <c r="AF394" s="38"/>
    </row>
    <row r="395" spans="1:32">
      <c r="A395" s="71"/>
      <c r="B395" s="71"/>
      <c r="C395" s="38"/>
      <c r="D395" s="71"/>
      <c r="E395" s="38"/>
      <c r="F395" s="71"/>
      <c r="G395" s="38"/>
      <c r="H395" s="71"/>
      <c r="I395" s="38"/>
      <c r="J395" s="38"/>
      <c r="K395" s="38"/>
      <c r="L395" s="38"/>
      <c r="M395" s="38"/>
      <c r="N395" s="38"/>
      <c r="O395" s="38"/>
      <c r="P395" s="38"/>
      <c r="Q395" s="38"/>
      <c r="R395" s="38"/>
      <c r="S395" s="38"/>
      <c r="AC395" s="38"/>
      <c r="AD395" s="38"/>
      <c r="AE395" s="38"/>
      <c r="AF395" s="38"/>
    </row>
    <row r="396" spans="1:32">
      <c r="A396" s="71"/>
      <c r="B396" s="71"/>
      <c r="C396" s="38"/>
      <c r="D396" s="71"/>
      <c r="E396" s="38"/>
      <c r="F396" s="71"/>
      <c r="G396" s="38"/>
      <c r="H396" s="71"/>
      <c r="I396" s="38"/>
      <c r="J396" s="38"/>
      <c r="K396" s="38"/>
      <c r="L396" s="38"/>
      <c r="M396" s="38"/>
      <c r="N396" s="38"/>
      <c r="O396" s="38"/>
      <c r="P396" s="38"/>
      <c r="Q396" s="38"/>
      <c r="R396" s="38"/>
      <c r="S396" s="38"/>
      <c r="AC396" s="38"/>
      <c r="AD396" s="38"/>
      <c r="AE396" s="38"/>
      <c r="AF396" s="38"/>
    </row>
    <row r="397" spans="1:32">
      <c r="A397" s="71"/>
      <c r="B397" s="71"/>
      <c r="C397" s="38"/>
      <c r="D397" s="71"/>
      <c r="E397" s="38"/>
      <c r="F397" s="71"/>
      <c r="G397" s="38"/>
      <c r="H397" s="71"/>
      <c r="I397" s="38"/>
      <c r="J397" s="38"/>
      <c r="K397" s="38"/>
      <c r="L397" s="38"/>
      <c r="M397" s="38"/>
      <c r="N397" s="38"/>
      <c r="O397" s="38"/>
      <c r="P397" s="38"/>
      <c r="Q397" s="38"/>
      <c r="R397" s="38"/>
      <c r="S397" s="38"/>
      <c r="AC397" s="38"/>
      <c r="AD397" s="38"/>
      <c r="AE397" s="38"/>
      <c r="AF397" s="38"/>
    </row>
    <row r="398" spans="1:32">
      <c r="A398" s="71"/>
      <c r="B398" s="71"/>
      <c r="C398" s="38"/>
      <c r="D398" s="71"/>
      <c r="E398" s="38"/>
      <c r="F398" s="71"/>
      <c r="G398" s="38"/>
      <c r="H398" s="71"/>
      <c r="I398" s="38"/>
      <c r="J398" s="38"/>
      <c r="K398" s="38"/>
      <c r="L398" s="38"/>
      <c r="M398" s="38"/>
      <c r="N398" s="38"/>
      <c r="O398" s="38"/>
      <c r="P398" s="38"/>
      <c r="Q398" s="38"/>
      <c r="R398" s="38"/>
      <c r="S398" s="38"/>
      <c r="AC398" s="38"/>
      <c r="AD398" s="38"/>
      <c r="AE398" s="38"/>
      <c r="AF398" s="38"/>
    </row>
    <row r="399" spans="1:32">
      <c r="A399" s="71"/>
      <c r="B399" s="71"/>
      <c r="C399" s="38"/>
      <c r="D399" s="71"/>
      <c r="E399" s="38"/>
      <c r="F399" s="71"/>
      <c r="G399" s="38"/>
      <c r="H399" s="71"/>
      <c r="I399" s="38"/>
      <c r="J399" s="38"/>
      <c r="K399" s="38"/>
      <c r="L399" s="38"/>
      <c r="M399" s="38"/>
      <c r="N399" s="38"/>
      <c r="O399" s="38"/>
      <c r="P399" s="38"/>
      <c r="Q399" s="38"/>
      <c r="R399" s="38"/>
      <c r="S399" s="38"/>
      <c r="AC399" s="38"/>
      <c r="AD399" s="38"/>
      <c r="AE399" s="38"/>
      <c r="AF399" s="38"/>
    </row>
    <row r="400" spans="1:32">
      <c r="A400" s="71"/>
      <c r="B400" s="71"/>
      <c r="C400" s="38"/>
      <c r="D400" s="71"/>
      <c r="E400" s="38"/>
      <c r="F400" s="71"/>
      <c r="G400" s="38"/>
      <c r="H400" s="71"/>
      <c r="I400" s="38"/>
      <c r="J400" s="38"/>
      <c r="K400" s="38"/>
      <c r="L400" s="38"/>
      <c r="M400" s="38"/>
      <c r="N400" s="38"/>
      <c r="O400" s="38"/>
      <c r="P400" s="38"/>
      <c r="Q400" s="38"/>
      <c r="R400" s="38"/>
      <c r="S400" s="38"/>
      <c r="AC400" s="38"/>
      <c r="AD400" s="38"/>
      <c r="AE400" s="38"/>
      <c r="AF400" s="38"/>
    </row>
    <row r="401" spans="1:32">
      <c r="A401" s="71"/>
      <c r="B401" s="71"/>
      <c r="C401" s="38"/>
      <c r="D401" s="71"/>
      <c r="E401" s="38"/>
      <c r="F401" s="71"/>
      <c r="G401" s="38"/>
      <c r="H401" s="71"/>
      <c r="I401" s="38"/>
      <c r="J401" s="38"/>
      <c r="K401" s="38"/>
      <c r="L401" s="38"/>
      <c r="M401" s="38"/>
      <c r="N401" s="38"/>
      <c r="O401" s="38"/>
      <c r="P401" s="38"/>
      <c r="Q401" s="38"/>
      <c r="R401" s="38"/>
      <c r="S401" s="38"/>
      <c r="AC401" s="38"/>
      <c r="AD401" s="38"/>
      <c r="AE401" s="38"/>
      <c r="AF401" s="38"/>
    </row>
    <row r="402" spans="1:32">
      <c r="A402" s="71"/>
      <c r="B402" s="71"/>
      <c r="C402" s="38"/>
      <c r="D402" s="71"/>
      <c r="E402" s="38"/>
      <c r="F402" s="71"/>
      <c r="G402" s="38"/>
      <c r="H402" s="71"/>
      <c r="I402" s="38"/>
      <c r="J402" s="38"/>
      <c r="K402" s="38"/>
      <c r="L402" s="38"/>
      <c r="M402" s="38"/>
      <c r="N402" s="38"/>
      <c r="O402" s="38"/>
      <c r="P402" s="38"/>
      <c r="Q402" s="38"/>
      <c r="R402" s="38"/>
      <c r="S402" s="38"/>
      <c r="AC402" s="38"/>
      <c r="AD402" s="38"/>
      <c r="AE402" s="38"/>
      <c r="AF402" s="38"/>
    </row>
    <row r="403" spans="1:32">
      <c r="A403" s="71"/>
      <c r="B403" s="71"/>
      <c r="C403" s="38"/>
      <c r="D403" s="71"/>
      <c r="E403" s="38"/>
      <c r="F403" s="71"/>
      <c r="G403" s="38"/>
      <c r="H403" s="71"/>
      <c r="I403" s="38"/>
      <c r="J403" s="38"/>
      <c r="K403" s="38"/>
      <c r="L403" s="38"/>
      <c r="M403" s="38"/>
      <c r="N403" s="38"/>
      <c r="O403" s="38"/>
      <c r="P403" s="38"/>
      <c r="Q403" s="38"/>
      <c r="R403" s="38"/>
      <c r="S403" s="38"/>
      <c r="AC403" s="38"/>
      <c r="AD403" s="38"/>
      <c r="AE403" s="38"/>
      <c r="AF403" s="38"/>
    </row>
    <row r="404" spans="1:32">
      <c r="A404" s="71"/>
      <c r="B404" s="71"/>
      <c r="C404" s="38"/>
      <c r="D404" s="71"/>
      <c r="E404" s="38"/>
      <c r="F404" s="71"/>
      <c r="G404" s="38"/>
      <c r="H404" s="71"/>
      <c r="I404" s="38"/>
      <c r="J404" s="38"/>
      <c r="K404" s="38"/>
      <c r="L404" s="38"/>
      <c r="M404" s="38"/>
      <c r="N404" s="38"/>
      <c r="O404" s="38"/>
      <c r="P404" s="38"/>
      <c r="Q404" s="38"/>
      <c r="R404" s="38"/>
      <c r="S404" s="38"/>
      <c r="AC404" s="38"/>
      <c r="AD404" s="38"/>
      <c r="AE404" s="38"/>
      <c r="AF404" s="38"/>
    </row>
    <row r="405" spans="1:32">
      <c r="A405" s="71"/>
      <c r="B405" s="71"/>
      <c r="C405" s="38"/>
      <c r="D405" s="71"/>
      <c r="E405" s="38"/>
      <c r="F405" s="71"/>
      <c r="G405" s="38"/>
      <c r="H405" s="71"/>
      <c r="I405" s="38"/>
      <c r="J405" s="38"/>
      <c r="K405" s="38"/>
      <c r="L405" s="38"/>
      <c r="M405" s="38"/>
      <c r="N405" s="38"/>
      <c r="O405" s="38"/>
      <c r="P405" s="38"/>
      <c r="Q405" s="38"/>
      <c r="R405" s="38"/>
      <c r="S405" s="38"/>
      <c r="AC405" s="38"/>
      <c r="AD405" s="38"/>
      <c r="AE405" s="38"/>
      <c r="AF405" s="38"/>
    </row>
    <row r="406" spans="1:32">
      <c r="A406" s="71"/>
      <c r="B406" s="71"/>
      <c r="C406" s="38"/>
      <c r="D406" s="71"/>
      <c r="E406" s="38"/>
      <c r="F406" s="71"/>
      <c r="G406" s="38"/>
      <c r="H406" s="71"/>
      <c r="I406" s="38"/>
      <c r="J406" s="38"/>
      <c r="K406" s="38"/>
      <c r="L406" s="38"/>
      <c r="M406" s="38"/>
      <c r="N406" s="38"/>
      <c r="O406" s="38"/>
      <c r="P406" s="38"/>
      <c r="Q406" s="38"/>
      <c r="R406" s="38"/>
      <c r="S406" s="38"/>
      <c r="AC406" s="38"/>
      <c r="AD406" s="38"/>
      <c r="AE406" s="38"/>
      <c r="AF406" s="38"/>
    </row>
    <row r="407" spans="1:32">
      <c r="A407" s="71"/>
      <c r="B407" s="71"/>
      <c r="C407" s="38"/>
      <c r="D407" s="71"/>
      <c r="E407" s="38"/>
      <c r="F407" s="71"/>
      <c r="G407" s="38"/>
      <c r="H407" s="71"/>
      <c r="I407" s="38"/>
      <c r="J407" s="38"/>
      <c r="K407" s="38"/>
      <c r="L407" s="38"/>
      <c r="M407" s="38"/>
      <c r="N407" s="38"/>
      <c r="O407" s="38"/>
      <c r="P407" s="38"/>
      <c r="Q407" s="38"/>
      <c r="R407" s="38"/>
      <c r="S407" s="38"/>
      <c r="AC407" s="38"/>
      <c r="AD407" s="38"/>
      <c r="AE407" s="38"/>
      <c r="AF407" s="38"/>
    </row>
    <row r="408" spans="1:32">
      <c r="A408" s="71"/>
      <c r="B408" s="71"/>
      <c r="C408" s="38"/>
      <c r="D408" s="71"/>
      <c r="E408" s="38"/>
      <c r="F408" s="71"/>
      <c r="G408" s="38"/>
      <c r="H408" s="71"/>
      <c r="I408" s="38"/>
      <c r="J408" s="38"/>
      <c r="K408" s="38"/>
      <c r="L408" s="38"/>
      <c r="M408" s="38"/>
      <c r="N408" s="38"/>
      <c r="O408" s="38"/>
      <c r="P408" s="38"/>
      <c r="Q408" s="38"/>
      <c r="R408" s="38"/>
      <c r="S408" s="38"/>
      <c r="AC408" s="38"/>
      <c r="AD408" s="38"/>
      <c r="AE408" s="38"/>
      <c r="AF408" s="38"/>
    </row>
    <row r="409" spans="1:32">
      <c r="A409" s="71"/>
      <c r="B409" s="71"/>
      <c r="C409" s="38"/>
      <c r="D409" s="71"/>
      <c r="E409" s="38"/>
      <c r="F409" s="71"/>
      <c r="G409" s="38"/>
      <c r="H409" s="71"/>
      <c r="I409" s="38"/>
      <c r="J409" s="38"/>
      <c r="K409" s="38"/>
      <c r="L409" s="38"/>
      <c r="M409" s="38"/>
      <c r="N409" s="38"/>
      <c r="O409" s="38"/>
      <c r="P409" s="38"/>
      <c r="Q409" s="38"/>
      <c r="R409" s="38"/>
      <c r="S409" s="38"/>
      <c r="AC409" s="38"/>
      <c r="AD409" s="38"/>
      <c r="AE409" s="38"/>
      <c r="AF409" s="38"/>
    </row>
    <row r="410" spans="1:32">
      <c r="A410" s="71"/>
      <c r="B410" s="71"/>
      <c r="C410" s="38"/>
      <c r="D410" s="71"/>
      <c r="E410" s="38"/>
      <c r="F410" s="71"/>
      <c r="G410" s="38"/>
      <c r="H410" s="71"/>
      <c r="I410" s="38"/>
      <c r="J410" s="38"/>
      <c r="K410" s="38"/>
      <c r="L410" s="38"/>
      <c r="M410" s="38"/>
      <c r="N410" s="38"/>
      <c r="O410" s="38"/>
      <c r="P410" s="38"/>
      <c r="Q410" s="38"/>
      <c r="R410" s="38"/>
      <c r="S410" s="38"/>
      <c r="AC410" s="38"/>
      <c r="AD410" s="38"/>
      <c r="AE410" s="38"/>
      <c r="AF410" s="38"/>
    </row>
    <row r="411" spans="1:32">
      <c r="A411" s="71"/>
      <c r="B411" s="71"/>
      <c r="C411" s="38"/>
      <c r="D411" s="71"/>
      <c r="E411" s="38"/>
      <c r="F411" s="71"/>
      <c r="G411" s="38"/>
      <c r="H411" s="71"/>
      <c r="I411" s="38"/>
      <c r="J411" s="38"/>
      <c r="K411" s="38"/>
      <c r="L411" s="38"/>
      <c r="M411" s="38"/>
      <c r="N411" s="38"/>
      <c r="O411" s="38"/>
      <c r="P411" s="38"/>
      <c r="Q411" s="38"/>
      <c r="R411" s="38"/>
      <c r="S411" s="38"/>
      <c r="AC411" s="38"/>
      <c r="AD411" s="38"/>
      <c r="AE411" s="38"/>
      <c r="AF411" s="38"/>
    </row>
    <row r="412" spans="1:32">
      <c r="A412" s="71"/>
      <c r="B412" s="71"/>
      <c r="C412" s="38"/>
      <c r="D412" s="71"/>
      <c r="E412" s="38"/>
      <c r="F412" s="71"/>
      <c r="G412" s="38"/>
      <c r="H412" s="71"/>
      <c r="I412" s="38"/>
      <c r="J412" s="38"/>
      <c r="K412" s="38"/>
      <c r="L412" s="38"/>
      <c r="M412" s="38"/>
      <c r="N412" s="38"/>
      <c r="O412" s="38"/>
      <c r="P412" s="38"/>
      <c r="Q412" s="38"/>
      <c r="R412" s="38"/>
      <c r="S412" s="38"/>
      <c r="AC412" s="38"/>
      <c r="AD412" s="38"/>
      <c r="AE412" s="38"/>
      <c r="AF412" s="38"/>
    </row>
    <row r="413" spans="1:32">
      <c r="A413" s="71"/>
      <c r="B413" s="71"/>
      <c r="C413" s="38"/>
      <c r="D413" s="71"/>
      <c r="E413" s="38"/>
      <c r="F413" s="71"/>
      <c r="G413" s="38"/>
      <c r="H413" s="71"/>
      <c r="I413" s="38"/>
      <c r="J413" s="38"/>
      <c r="K413" s="38"/>
      <c r="L413" s="38"/>
      <c r="M413" s="38"/>
      <c r="N413" s="38"/>
      <c r="O413" s="38"/>
      <c r="P413" s="38"/>
      <c r="Q413" s="38"/>
      <c r="R413" s="38"/>
      <c r="S413" s="38"/>
      <c r="AC413" s="38"/>
      <c r="AD413" s="38"/>
      <c r="AE413" s="38"/>
      <c r="AF413" s="38"/>
    </row>
    <row r="414" spans="1:32">
      <c r="A414" s="71"/>
      <c r="B414" s="71"/>
      <c r="C414" s="38"/>
      <c r="D414" s="71"/>
      <c r="E414" s="38"/>
      <c r="F414" s="71"/>
      <c r="G414" s="38"/>
      <c r="H414" s="71"/>
      <c r="I414" s="38"/>
      <c r="J414" s="38"/>
      <c r="K414" s="38"/>
      <c r="L414" s="38"/>
      <c r="M414" s="38"/>
      <c r="N414" s="38"/>
      <c r="O414" s="38"/>
      <c r="P414" s="38"/>
      <c r="Q414" s="38"/>
      <c r="R414" s="38"/>
      <c r="S414" s="38"/>
      <c r="AC414" s="38"/>
      <c r="AD414" s="38"/>
      <c r="AE414" s="38"/>
      <c r="AF414" s="38"/>
    </row>
    <row r="415" spans="1:32">
      <c r="A415" s="71"/>
      <c r="B415" s="71"/>
      <c r="C415" s="38"/>
      <c r="D415" s="71"/>
      <c r="E415" s="38"/>
      <c r="F415" s="71"/>
      <c r="G415" s="38"/>
      <c r="H415" s="71"/>
      <c r="I415" s="38"/>
      <c r="J415" s="38"/>
      <c r="K415" s="38"/>
      <c r="L415" s="38"/>
      <c r="M415" s="38"/>
      <c r="N415" s="38"/>
      <c r="O415" s="38"/>
      <c r="P415" s="38"/>
      <c r="Q415" s="38"/>
      <c r="R415" s="38"/>
      <c r="S415" s="38"/>
      <c r="AC415" s="38"/>
      <c r="AD415" s="38"/>
      <c r="AE415" s="38"/>
      <c r="AF415" s="38"/>
    </row>
    <row r="416" spans="1:32">
      <c r="A416" s="71"/>
      <c r="B416" s="71"/>
      <c r="C416" s="38"/>
      <c r="D416" s="71"/>
      <c r="E416" s="38"/>
      <c r="F416" s="71"/>
      <c r="G416" s="38"/>
      <c r="H416" s="71"/>
      <c r="I416" s="38"/>
      <c r="J416" s="38"/>
      <c r="K416" s="38"/>
      <c r="L416" s="38"/>
      <c r="M416" s="38"/>
      <c r="N416" s="38"/>
      <c r="O416" s="38"/>
      <c r="P416" s="38"/>
      <c r="Q416" s="38"/>
      <c r="R416" s="38"/>
      <c r="S416" s="38"/>
      <c r="AC416" s="38"/>
      <c r="AD416" s="38"/>
      <c r="AE416" s="38"/>
      <c r="AF416" s="38"/>
    </row>
    <row r="417" spans="1:32">
      <c r="A417" s="71"/>
      <c r="B417" s="71"/>
      <c r="C417" s="38"/>
      <c r="D417" s="71"/>
      <c r="E417" s="38"/>
      <c r="F417" s="71"/>
      <c r="G417" s="38"/>
      <c r="H417" s="71"/>
      <c r="I417" s="38"/>
      <c r="J417" s="38"/>
      <c r="K417" s="38"/>
      <c r="L417" s="38"/>
      <c r="M417" s="38"/>
      <c r="N417" s="38"/>
      <c r="O417" s="38"/>
      <c r="P417" s="38"/>
      <c r="Q417" s="38"/>
      <c r="R417" s="38"/>
      <c r="S417" s="38"/>
      <c r="AC417" s="38"/>
      <c r="AD417" s="38"/>
      <c r="AE417" s="38"/>
      <c r="AF417" s="38"/>
    </row>
    <row r="418" spans="1:32">
      <c r="A418" s="71"/>
      <c r="B418" s="71"/>
      <c r="C418" s="38"/>
      <c r="D418" s="71"/>
      <c r="E418" s="38"/>
      <c r="F418" s="71"/>
      <c r="G418" s="38"/>
      <c r="H418" s="71"/>
      <c r="I418" s="38"/>
      <c r="J418" s="38"/>
      <c r="K418" s="38"/>
      <c r="L418" s="38"/>
      <c r="M418" s="38"/>
      <c r="N418" s="38"/>
      <c r="O418" s="38"/>
      <c r="P418" s="38"/>
      <c r="Q418" s="38"/>
      <c r="R418" s="38"/>
      <c r="S418" s="38"/>
      <c r="AC418" s="38"/>
      <c r="AD418" s="38"/>
      <c r="AE418" s="38"/>
      <c r="AF418" s="38"/>
    </row>
    <row r="419" spans="1:32">
      <c r="A419" s="71"/>
      <c r="B419" s="71"/>
      <c r="C419" s="38"/>
      <c r="D419" s="71"/>
      <c r="E419" s="38"/>
      <c r="F419" s="71"/>
      <c r="G419" s="38"/>
      <c r="H419" s="71"/>
      <c r="I419" s="38"/>
      <c r="J419" s="38"/>
      <c r="K419" s="38"/>
      <c r="L419" s="38"/>
      <c r="M419" s="38"/>
      <c r="N419" s="38"/>
      <c r="O419" s="38"/>
      <c r="P419" s="38"/>
      <c r="Q419" s="38"/>
      <c r="R419" s="38"/>
      <c r="S419" s="38"/>
      <c r="AC419" s="38"/>
      <c r="AD419" s="38"/>
      <c r="AE419" s="38"/>
      <c r="AF419" s="38"/>
    </row>
    <row r="420" spans="1:32">
      <c r="A420" s="71"/>
      <c r="B420" s="71"/>
      <c r="C420" s="38"/>
      <c r="D420" s="71"/>
      <c r="E420" s="38"/>
      <c r="F420" s="71"/>
      <c r="G420" s="38"/>
      <c r="H420" s="71"/>
      <c r="I420" s="38"/>
      <c r="J420" s="38"/>
      <c r="K420" s="38"/>
      <c r="L420" s="38"/>
      <c r="M420" s="38"/>
      <c r="N420" s="38"/>
      <c r="O420" s="38"/>
      <c r="P420" s="38"/>
      <c r="Q420" s="38"/>
      <c r="R420" s="38"/>
      <c r="S420" s="38"/>
      <c r="AC420" s="38"/>
      <c r="AD420" s="38"/>
      <c r="AE420" s="38"/>
      <c r="AF420" s="38"/>
    </row>
    <row r="421" spans="1:32">
      <c r="A421" s="71"/>
      <c r="B421" s="71"/>
      <c r="C421" s="38"/>
      <c r="D421" s="71"/>
      <c r="E421" s="38"/>
      <c r="F421" s="71"/>
      <c r="G421" s="38"/>
      <c r="H421" s="71"/>
      <c r="I421" s="38"/>
      <c r="J421" s="38"/>
      <c r="K421" s="38"/>
      <c r="L421" s="38"/>
      <c r="M421" s="38"/>
      <c r="N421" s="38"/>
      <c r="O421" s="38"/>
      <c r="P421" s="38"/>
      <c r="Q421" s="38"/>
      <c r="R421" s="38"/>
      <c r="S421" s="38"/>
      <c r="AC421" s="38"/>
      <c r="AD421" s="38"/>
      <c r="AE421" s="38"/>
      <c r="AF421" s="38"/>
    </row>
    <row r="422" spans="1:32">
      <c r="A422" s="71"/>
      <c r="B422" s="71"/>
      <c r="C422" s="38"/>
      <c r="D422" s="71"/>
      <c r="E422" s="38"/>
      <c r="F422" s="71"/>
      <c r="G422" s="38"/>
      <c r="H422" s="71"/>
      <c r="I422" s="38"/>
      <c r="J422" s="38"/>
      <c r="K422" s="38"/>
      <c r="L422" s="38"/>
      <c r="M422" s="38"/>
      <c r="N422" s="38"/>
      <c r="O422" s="38"/>
      <c r="P422" s="38"/>
      <c r="Q422" s="38"/>
      <c r="R422" s="38"/>
      <c r="S422" s="38"/>
      <c r="AC422" s="38"/>
      <c r="AD422" s="38"/>
      <c r="AE422" s="38"/>
      <c r="AF422" s="38"/>
    </row>
    <row r="423" spans="1:32">
      <c r="A423" s="71"/>
      <c r="B423" s="71"/>
      <c r="C423" s="38"/>
      <c r="D423" s="71"/>
      <c r="E423" s="38"/>
      <c r="F423" s="71"/>
      <c r="G423" s="38"/>
      <c r="H423" s="71"/>
      <c r="I423" s="38"/>
      <c r="J423" s="38"/>
      <c r="K423" s="38"/>
      <c r="L423" s="38"/>
      <c r="M423" s="38"/>
      <c r="N423" s="38"/>
      <c r="O423" s="38"/>
      <c r="P423" s="38"/>
      <c r="Q423" s="38"/>
      <c r="R423" s="38"/>
      <c r="S423" s="38"/>
      <c r="AC423" s="38"/>
      <c r="AD423" s="38"/>
      <c r="AE423" s="38"/>
      <c r="AF423" s="38"/>
    </row>
    <row r="424" spans="1:32">
      <c r="A424" s="71"/>
      <c r="B424" s="71"/>
      <c r="C424" s="38"/>
      <c r="D424" s="71"/>
      <c r="E424" s="38"/>
      <c r="F424" s="71"/>
      <c r="G424" s="38"/>
      <c r="H424" s="71"/>
      <c r="I424" s="38"/>
      <c r="J424" s="38"/>
      <c r="K424" s="38"/>
      <c r="L424" s="38"/>
      <c r="M424" s="38"/>
      <c r="N424" s="38"/>
      <c r="O424" s="38"/>
      <c r="P424" s="38"/>
      <c r="Q424" s="38"/>
      <c r="R424" s="38"/>
      <c r="S424" s="38"/>
      <c r="AC424" s="38"/>
      <c r="AD424" s="38"/>
      <c r="AE424" s="38"/>
      <c r="AF424" s="38"/>
    </row>
    <row r="425" spans="1:32">
      <c r="A425" s="71"/>
      <c r="B425" s="71"/>
      <c r="C425" s="38"/>
      <c r="D425" s="71"/>
      <c r="E425" s="38"/>
      <c r="F425" s="71"/>
      <c r="G425" s="38"/>
      <c r="H425" s="71"/>
      <c r="I425" s="38"/>
      <c r="J425" s="38"/>
      <c r="K425" s="38"/>
      <c r="L425" s="38"/>
      <c r="M425" s="38"/>
      <c r="N425" s="38"/>
      <c r="O425" s="38"/>
      <c r="P425" s="38"/>
      <c r="Q425" s="38"/>
      <c r="R425" s="38"/>
      <c r="S425" s="38"/>
      <c r="AC425" s="38"/>
      <c r="AD425" s="38"/>
      <c r="AE425" s="38"/>
      <c r="AF425" s="38"/>
    </row>
    <row r="426" spans="1:32">
      <c r="A426" s="71"/>
      <c r="B426" s="71"/>
      <c r="C426" s="38"/>
      <c r="D426" s="71"/>
      <c r="E426" s="38"/>
      <c r="F426" s="71"/>
      <c r="G426" s="38"/>
      <c r="H426" s="71"/>
      <c r="I426" s="38"/>
      <c r="J426" s="38"/>
      <c r="K426" s="38"/>
      <c r="L426" s="38"/>
      <c r="M426" s="38"/>
      <c r="N426" s="38"/>
      <c r="O426" s="38"/>
      <c r="P426" s="38"/>
      <c r="Q426" s="38"/>
      <c r="R426" s="38"/>
      <c r="S426" s="38"/>
      <c r="AC426" s="38"/>
      <c r="AD426" s="38"/>
      <c r="AE426" s="38"/>
      <c r="AF426" s="38"/>
    </row>
    <row r="427" spans="1:32">
      <c r="A427" s="71"/>
      <c r="B427" s="71"/>
      <c r="C427" s="38"/>
      <c r="D427" s="71"/>
      <c r="E427" s="38"/>
      <c r="F427" s="71"/>
      <c r="G427" s="38"/>
      <c r="H427" s="71"/>
      <c r="I427" s="38"/>
      <c r="J427" s="38"/>
      <c r="K427" s="38"/>
      <c r="L427" s="38"/>
      <c r="M427" s="38"/>
      <c r="N427" s="38"/>
      <c r="O427" s="38"/>
      <c r="P427" s="38"/>
      <c r="Q427" s="38"/>
      <c r="R427" s="38"/>
      <c r="S427" s="38"/>
      <c r="AC427" s="38"/>
      <c r="AD427" s="38"/>
      <c r="AE427" s="38"/>
      <c r="AF427" s="38"/>
    </row>
    <row r="428" spans="1:32">
      <c r="A428" s="71"/>
      <c r="B428" s="71"/>
      <c r="C428" s="38"/>
      <c r="D428" s="71"/>
      <c r="E428" s="38"/>
      <c r="F428" s="71"/>
      <c r="G428" s="38"/>
      <c r="H428" s="71"/>
      <c r="I428" s="38"/>
      <c r="J428" s="38"/>
      <c r="K428" s="38"/>
      <c r="L428" s="38"/>
      <c r="M428" s="38"/>
      <c r="N428" s="38"/>
      <c r="O428" s="38"/>
      <c r="P428" s="38"/>
      <c r="Q428" s="38"/>
      <c r="R428" s="38"/>
      <c r="S428" s="38"/>
      <c r="AC428" s="38"/>
      <c r="AD428" s="38"/>
      <c r="AE428" s="38"/>
      <c r="AF428" s="38"/>
    </row>
    <row r="429" spans="1:32">
      <c r="A429" s="71"/>
      <c r="B429" s="71"/>
      <c r="C429" s="38"/>
      <c r="D429" s="71"/>
      <c r="E429" s="38"/>
      <c r="F429" s="71"/>
      <c r="G429" s="38"/>
      <c r="H429" s="71"/>
      <c r="I429" s="38"/>
      <c r="J429" s="38"/>
      <c r="K429" s="38"/>
      <c r="L429" s="38"/>
      <c r="M429" s="38"/>
      <c r="N429" s="38"/>
      <c r="O429" s="38"/>
      <c r="P429" s="38"/>
      <c r="Q429" s="38"/>
      <c r="R429" s="38"/>
      <c r="S429" s="38"/>
      <c r="AC429" s="38"/>
      <c r="AD429" s="38"/>
      <c r="AE429" s="38"/>
      <c r="AF429" s="38"/>
    </row>
    <row r="430" spans="1:32">
      <c r="A430" s="71"/>
      <c r="B430" s="71"/>
      <c r="C430" s="38"/>
      <c r="D430" s="71"/>
      <c r="E430" s="38"/>
      <c r="F430" s="71"/>
      <c r="G430" s="38"/>
      <c r="H430" s="71"/>
      <c r="I430" s="38"/>
      <c r="J430" s="38"/>
      <c r="K430" s="38"/>
      <c r="L430" s="38"/>
      <c r="M430" s="38"/>
      <c r="N430" s="38"/>
      <c r="O430" s="38"/>
      <c r="P430" s="38"/>
      <c r="Q430" s="38"/>
      <c r="R430" s="38"/>
      <c r="S430" s="38"/>
      <c r="AC430" s="38"/>
      <c r="AD430" s="38"/>
      <c r="AE430" s="38"/>
      <c r="AF430" s="38"/>
    </row>
    <row r="431" spans="1:32">
      <c r="A431" s="71"/>
      <c r="B431" s="71"/>
      <c r="C431" s="38"/>
      <c r="D431" s="71"/>
      <c r="E431" s="38"/>
      <c r="F431" s="71"/>
      <c r="G431" s="38"/>
      <c r="H431" s="71"/>
      <c r="I431" s="38"/>
      <c r="J431" s="38"/>
      <c r="K431" s="38"/>
      <c r="L431" s="38"/>
      <c r="M431" s="38"/>
      <c r="N431" s="38"/>
      <c r="O431" s="38"/>
      <c r="P431" s="38"/>
      <c r="Q431" s="38"/>
      <c r="R431" s="38"/>
      <c r="S431" s="38"/>
      <c r="AC431" s="38"/>
      <c r="AD431" s="38"/>
      <c r="AE431" s="38"/>
      <c r="AF431" s="38"/>
    </row>
    <row r="432" spans="1:32">
      <c r="A432" s="71"/>
      <c r="B432" s="71"/>
      <c r="C432" s="38"/>
      <c r="D432" s="71"/>
      <c r="E432" s="38"/>
      <c r="F432" s="71"/>
      <c r="G432" s="38"/>
      <c r="H432" s="71"/>
      <c r="I432" s="38"/>
      <c r="J432" s="38"/>
      <c r="K432" s="38"/>
      <c r="L432" s="38"/>
      <c r="M432" s="38"/>
      <c r="N432" s="38"/>
      <c r="O432" s="38"/>
      <c r="P432" s="38"/>
      <c r="Q432" s="38"/>
      <c r="R432" s="38"/>
      <c r="S432" s="38"/>
      <c r="AC432" s="38"/>
      <c r="AD432" s="38"/>
      <c r="AE432" s="38"/>
      <c r="AF432" s="38"/>
    </row>
    <row r="433" spans="1:32">
      <c r="A433" s="71"/>
      <c r="B433" s="71"/>
      <c r="C433" s="38"/>
      <c r="D433" s="71"/>
      <c r="E433" s="38"/>
      <c r="F433" s="71"/>
      <c r="G433" s="38"/>
      <c r="H433" s="71"/>
      <c r="I433" s="38"/>
      <c r="J433" s="38"/>
      <c r="K433" s="38"/>
      <c r="L433" s="38"/>
      <c r="M433" s="38"/>
      <c r="N433" s="38"/>
      <c r="O433" s="38"/>
      <c r="P433" s="38"/>
      <c r="Q433" s="38"/>
      <c r="R433" s="38"/>
      <c r="S433" s="38"/>
      <c r="AC433" s="38"/>
      <c r="AD433" s="38"/>
      <c r="AE433" s="38"/>
      <c r="AF433" s="38"/>
    </row>
    <row r="434" spans="1:32">
      <c r="A434" s="71"/>
      <c r="B434" s="71"/>
      <c r="C434" s="38"/>
      <c r="D434" s="71"/>
      <c r="E434" s="38"/>
      <c r="F434" s="71"/>
      <c r="G434" s="38"/>
      <c r="H434" s="71"/>
      <c r="I434" s="38"/>
      <c r="J434" s="38"/>
      <c r="K434" s="38"/>
      <c r="L434" s="38"/>
      <c r="M434" s="38"/>
      <c r="N434" s="38"/>
      <c r="O434" s="38"/>
      <c r="P434" s="38"/>
      <c r="Q434" s="38"/>
      <c r="R434" s="38"/>
      <c r="S434" s="38"/>
      <c r="AC434" s="38"/>
      <c r="AD434" s="38"/>
      <c r="AE434" s="38"/>
      <c r="AF434" s="38"/>
    </row>
    <row r="435" spans="1:32">
      <c r="A435" s="71"/>
      <c r="B435" s="71"/>
      <c r="C435" s="38"/>
      <c r="D435" s="71"/>
      <c r="E435" s="38"/>
      <c r="F435" s="71"/>
      <c r="G435" s="38"/>
      <c r="H435" s="71"/>
      <c r="I435" s="38"/>
      <c r="J435" s="38"/>
      <c r="K435" s="38"/>
      <c r="L435" s="38"/>
      <c r="M435" s="38"/>
      <c r="N435" s="38"/>
      <c r="O435" s="38"/>
      <c r="P435" s="38"/>
      <c r="Q435" s="38"/>
      <c r="R435" s="38"/>
      <c r="S435" s="38"/>
      <c r="AC435" s="38"/>
      <c r="AD435" s="38"/>
      <c r="AE435" s="38"/>
      <c r="AF435" s="38"/>
    </row>
    <row r="436" spans="1:32">
      <c r="A436" s="71"/>
      <c r="B436" s="71"/>
      <c r="C436" s="38"/>
      <c r="D436" s="71"/>
      <c r="E436" s="38"/>
      <c r="F436" s="71"/>
      <c r="G436" s="38"/>
      <c r="H436" s="71"/>
      <c r="I436" s="38"/>
      <c r="J436" s="38"/>
      <c r="K436" s="38"/>
      <c r="L436" s="38"/>
      <c r="M436" s="38"/>
      <c r="N436" s="38"/>
      <c r="O436" s="38"/>
      <c r="P436" s="38"/>
      <c r="Q436" s="38"/>
      <c r="R436" s="38"/>
      <c r="S436" s="38"/>
      <c r="AC436" s="38"/>
      <c r="AD436" s="38"/>
      <c r="AE436" s="38"/>
      <c r="AF436" s="38"/>
    </row>
    <row r="437" spans="1:32">
      <c r="A437" s="71"/>
      <c r="B437" s="71"/>
      <c r="C437" s="38"/>
      <c r="D437" s="71"/>
      <c r="E437" s="38"/>
      <c r="F437" s="71"/>
      <c r="G437" s="38"/>
      <c r="H437" s="71"/>
      <c r="I437" s="38"/>
      <c r="J437" s="38"/>
      <c r="K437" s="38"/>
      <c r="L437" s="38"/>
      <c r="M437" s="38"/>
      <c r="N437" s="38"/>
      <c r="O437" s="38"/>
      <c r="P437" s="38"/>
      <c r="Q437" s="38"/>
      <c r="R437" s="38"/>
      <c r="S437" s="38"/>
      <c r="AC437" s="38"/>
      <c r="AD437" s="38"/>
      <c r="AE437" s="38"/>
      <c r="AF437" s="38"/>
    </row>
    <row r="438" spans="1:32">
      <c r="A438" s="71"/>
      <c r="B438" s="71"/>
      <c r="C438" s="38"/>
      <c r="D438" s="71"/>
      <c r="E438" s="38"/>
      <c r="F438" s="71"/>
      <c r="G438" s="38"/>
      <c r="H438" s="71"/>
      <c r="I438" s="38"/>
      <c r="J438" s="38"/>
      <c r="K438" s="38"/>
      <c r="L438" s="38"/>
      <c r="M438" s="38"/>
      <c r="N438" s="38"/>
      <c r="O438" s="38"/>
      <c r="P438" s="38"/>
      <c r="Q438" s="38"/>
      <c r="R438" s="38"/>
      <c r="S438" s="38"/>
      <c r="AC438" s="38"/>
      <c r="AD438" s="38"/>
      <c r="AE438" s="38"/>
      <c r="AF438" s="38"/>
    </row>
    <row r="439" spans="1:32">
      <c r="A439" s="71"/>
      <c r="B439" s="71"/>
      <c r="C439" s="38"/>
      <c r="D439" s="71"/>
      <c r="E439" s="38"/>
      <c r="F439" s="71"/>
      <c r="G439" s="38"/>
      <c r="H439" s="71"/>
      <c r="I439" s="38"/>
      <c r="J439" s="38"/>
      <c r="K439" s="38"/>
      <c r="L439" s="38"/>
      <c r="M439" s="38"/>
      <c r="N439" s="38"/>
      <c r="O439" s="38"/>
      <c r="P439" s="38"/>
      <c r="Q439" s="38"/>
      <c r="R439" s="38"/>
      <c r="S439" s="38"/>
      <c r="AC439" s="38"/>
      <c r="AD439" s="38"/>
      <c r="AE439" s="38"/>
      <c r="AF439" s="38"/>
    </row>
    <row r="440" spans="1:32">
      <c r="A440" s="71"/>
      <c r="B440" s="71"/>
      <c r="C440" s="38"/>
      <c r="D440" s="71"/>
      <c r="E440" s="38"/>
      <c r="F440" s="71"/>
      <c r="G440" s="38"/>
      <c r="H440" s="71"/>
      <c r="I440" s="38"/>
      <c r="J440" s="38"/>
      <c r="K440" s="38"/>
      <c r="L440" s="38"/>
      <c r="M440" s="38"/>
      <c r="N440" s="38"/>
      <c r="O440" s="38"/>
      <c r="P440" s="38"/>
      <c r="Q440" s="38"/>
      <c r="R440" s="38"/>
      <c r="S440" s="38"/>
      <c r="AC440" s="38"/>
      <c r="AD440" s="38"/>
      <c r="AE440" s="38"/>
      <c r="AF440" s="38"/>
    </row>
    <row r="441" spans="1:32">
      <c r="A441" s="71"/>
      <c r="B441" s="71"/>
      <c r="C441" s="38"/>
      <c r="D441" s="71"/>
      <c r="E441" s="38"/>
      <c r="F441" s="71"/>
      <c r="G441" s="38"/>
      <c r="H441" s="71"/>
      <c r="I441" s="38"/>
      <c r="J441" s="38"/>
      <c r="K441" s="38"/>
      <c r="L441" s="38"/>
      <c r="M441" s="38"/>
      <c r="N441" s="38"/>
      <c r="O441" s="38"/>
      <c r="P441" s="38"/>
      <c r="Q441" s="38"/>
      <c r="R441" s="38"/>
      <c r="S441" s="38"/>
      <c r="AC441" s="38"/>
      <c r="AD441" s="38"/>
      <c r="AE441" s="38"/>
      <c r="AF441" s="38"/>
    </row>
    <row r="442" spans="1:32">
      <c r="A442" s="71"/>
      <c r="B442" s="71"/>
      <c r="C442" s="38"/>
      <c r="D442" s="71"/>
      <c r="E442" s="38"/>
      <c r="F442" s="71"/>
      <c r="G442" s="38"/>
      <c r="H442" s="71"/>
      <c r="I442" s="38"/>
      <c r="J442" s="38"/>
      <c r="K442" s="38"/>
      <c r="L442" s="38"/>
      <c r="M442" s="38"/>
      <c r="N442" s="38"/>
      <c r="O442" s="38"/>
      <c r="P442" s="38"/>
      <c r="Q442" s="38"/>
      <c r="R442" s="38"/>
      <c r="S442" s="38"/>
      <c r="AC442" s="38"/>
      <c r="AD442" s="38"/>
      <c r="AE442" s="38"/>
      <c r="AF442" s="38"/>
    </row>
    <row r="443" spans="1:32">
      <c r="A443" s="71"/>
      <c r="B443" s="71"/>
      <c r="C443" s="38"/>
      <c r="D443" s="71"/>
      <c r="E443" s="38"/>
      <c r="F443" s="71"/>
      <c r="G443" s="38"/>
      <c r="H443" s="71"/>
      <c r="I443" s="38"/>
      <c r="J443" s="38"/>
      <c r="K443" s="38"/>
      <c r="L443" s="38"/>
      <c r="M443" s="38"/>
      <c r="N443" s="38"/>
      <c r="O443" s="38"/>
      <c r="P443" s="38"/>
      <c r="Q443" s="38"/>
      <c r="R443" s="38"/>
      <c r="S443" s="38"/>
      <c r="AC443" s="38"/>
      <c r="AD443" s="38"/>
      <c r="AE443" s="38"/>
      <c r="AF443" s="38"/>
    </row>
    <row r="444" spans="1:32">
      <c r="A444" s="71"/>
      <c r="B444" s="71"/>
      <c r="C444" s="38"/>
      <c r="D444" s="71"/>
      <c r="E444" s="38"/>
      <c r="F444" s="71"/>
      <c r="G444" s="38"/>
      <c r="H444" s="71"/>
      <c r="I444" s="38"/>
      <c r="J444" s="38"/>
      <c r="K444" s="38"/>
      <c r="L444" s="38"/>
      <c r="M444" s="38"/>
      <c r="N444" s="38"/>
      <c r="O444" s="38"/>
      <c r="P444" s="38"/>
      <c r="Q444" s="38"/>
      <c r="R444" s="38"/>
      <c r="S444" s="38"/>
      <c r="AC444" s="38"/>
      <c r="AD444" s="38"/>
      <c r="AE444" s="38"/>
      <c r="AF444" s="38"/>
    </row>
    <row r="445" spans="1:32">
      <c r="A445" s="71"/>
      <c r="B445" s="71"/>
      <c r="C445" s="38"/>
      <c r="D445" s="71"/>
      <c r="E445" s="38"/>
      <c r="F445" s="71"/>
      <c r="G445" s="38"/>
      <c r="H445" s="71"/>
      <c r="I445" s="38"/>
      <c r="J445" s="38"/>
      <c r="K445" s="38"/>
      <c r="L445" s="38"/>
      <c r="M445" s="38"/>
      <c r="N445" s="38"/>
      <c r="O445" s="38"/>
      <c r="P445" s="38"/>
      <c r="Q445" s="38"/>
      <c r="R445" s="38"/>
      <c r="S445" s="38"/>
      <c r="AC445" s="38"/>
      <c r="AD445" s="38"/>
      <c r="AE445" s="38"/>
      <c r="AF445" s="38"/>
    </row>
    <row r="446" spans="1:32">
      <c r="A446" s="71"/>
      <c r="B446" s="71"/>
      <c r="C446" s="38"/>
      <c r="D446" s="71"/>
      <c r="E446" s="38"/>
      <c r="F446" s="71"/>
      <c r="G446" s="38"/>
      <c r="H446" s="71"/>
      <c r="I446" s="38"/>
      <c r="J446" s="38"/>
      <c r="K446" s="38"/>
      <c r="L446" s="38"/>
      <c r="M446" s="38"/>
      <c r="N446" s="38"/>
      <c r="O446" s="38"/>
      <c r="P446" s="38"/>
      <c r="Q446" s="38"/>
      <c r="R446" s="38"/>
      <c r="S446" s="38"/>
      <c r="AC446" s="38"/>
      <c r="AD446" s="38"/>
      <c r="AE446" s="38"/>
      <c r="AF446" s="38"/>
    </row>
    <row r="447" spans="1:32">
      <c r="A447" s="71"/>
      <c r="B447" s="71"/>
      <c r="C447" s="38"/>
      <c r="D447" s="71"/>
      <c r="E447" s="38"/>
      <c r="F447" s="71"/>
      <c r="G447" s="38"/>
      <c r="H447" s="71"/>
      <c r="I447" s="38"/>
      <c r="J447" s="38"/>
      <c r="K447" s="38"/>
      <c r="L447" s="38"/>
      <c r="M447" s="38"/>
      <c r="N447" s="38"/>
      <c r="O447" s="38"/>
      <c r="P447" s="38"/>
      <c r="Q447" s="38"/>
      <c r="R447" s="38"/>
      <c r="S447" s="38"/>
      <c r="AC447" s="38"/>
      <c r="AD447" s="38"/>
      <c r="AE447" s="38"/>
      <c r="AF447" s="38"/>
    </row>
    <row r="448" spans="1:32">
      <c r="A448" s="71"/>
      <c r="B448" s="71"/>
      <c r="C448" s="38"/>
      <c r="D448" s="71"/>
      <c r="E448" s="38"/>
      <c r="F448" s="71"/>
      <c r="G448" s="38"/>
      <c r="H448" s="71"/>
      <c r="I448" s="38"/>
      <c r="J448" s="38"/>
      <c r="K448" s="38"/>
      <c r="L448" s="38"/>
      <c r="M448" s="38"/>
      <c r="N448" s="38"/>
      <c r="O448" s="38"/>
      <c r="P448" s="38"/>
      <c r="Q448" s="38"/>
      <c r="R448" s="38"/>
      <c r="S448" s="38"/>
      <c r="AC448" s="38"/>
      <c r="AD448" s="38"/>
      <c r="AE448" s="38"/>
      <c r="AF448" s="38"/>
    </row>
    <row r="449" spans="1:32">
      <c r="A449" s="71"/>
      <c r="B449" s="71"/>
      <c r="C449" s="38"/>
      <c r="D449" s="71"/>
      <c r="E449" s="38"/>
      <c r="F449" s="71"/>
      <c r="G449" s="38"/>
      <c r="H449" s="71"/>
      <c r="I449" s="38"/>
      <c r="J449" s="38"/>
      <c r="K449" s="38"/>
      <c r="L449" s="38"/>
      <c r="M449" s="38"/>
      <c r="N449" s="38"/>
      <c r="O449" s="38"/>
      <c r="P449" s="38"/>
      <c r="Q449" s="38"/>
      <c r="R449" s="38"/>
      <c r="S449" s="38"/>
      <c r="AC449" s="38"/>
      <c r="AD449" s="38"/>
      <c r="AE449" s="38"/>
      <c r="AF449" s="38"/>
    </row>
    <row r="450" spans="1:32">
      <c r="A450" s="71"/>
      <c r="B450" s="71"/>
      <c r="C450" s="38"/>
      <c r="D450" s="71"/>
      <c r="E450" s="38"/>
      <c r="F450" s="71"/>
      <c r="G450" s="38"/>
      <c r="H450" s="71"/>
      <c r="I450" s="38"/>
      <c r="J450" s="38"/>
      <c r="K450" s="38"/>
      <c r="L450" s="38"/>
      <c r="M450" s="38"/>
      <c r="N450" s="38"/>
      <c r="O450" s="38"/>
      <c r="P450" s="38"/>
      <c r="Q450" s="38"/>
      <c r="R450" s="38"/>
      <c r="S450" s="38"/>
      <c r="AC450" s="38"/>
      <c r="AD450" s="38"/>
      <c r="AE450" s="38"/>
      <c r="AF450" s="38"/>
    </row>
    <row r="451" spans="1:32">
      <c r="A451" s="71"/>
      <c r="B451" s="71"/>
      <c r="C451" s="38"/>
      <c r="D451" s="71"/>
      <c r="E451" s="38"/>
      <c r="F451" s="71"/>
      <c r="G451" s="38"/>
      <c r="H451" s="71"/>
      <c r="I451" s="38"/>
      <c r="J451" s="38"/>
      <c r="K451" s="38"/>
      <c r="L451" s="38"/>
      <c r="M451" s="38"/>
      <c r="N451" s="38"/>
      <c r="O451" s="38"/>
      <c r="P451" s="38"/>
      <c r="Q451" s="38"/>
      <c r="R451" s="38"/>
      <c r="S451" s="38"/>
      <c r="AC451" s="38"/>
      <c r="AD451" s="38"/>
      <c r="AE451" s="38"/>
      <c r="AF451" s="38"/>
    </row>
    <row r="452" spans="1:32">
      <c r="A452" s="71"/>
      <c r="B452" s="71"/>
      <c r="C452" s="38"/>
      <c r="D452" s="71"/>
      <c r="E452" s="38"/>
      <c r="F452" s="71"/>
      <c r="G452" s="38"/>
      <c r="H452" s="71"/>
      <c r="I452" s="38"/>
      <c r="J452" s="38"/>
      <c r="K452" s="38"/>
      <c r="L452" s="38"/>
      <c r="M452" s="38"/>
      <c r="N452" s="38"/>
      <c r="O452" s="38"/>
      <c r="P452" s="38"/>
      <c r="Q452" s="38"/>
      <c r="R452" s="38"/>
      <c r="S452" s="38"/>
      <c r="AC452" s="38"/>
      <c r="AD452" s="38"/>
      <c r="AE452" s="38"/>
      <c r="AF452" s="38"/>
    </row>
    <row r="453" spans="1:32">
      <c r="A453" s="71"/>
      <c r="B453" s="71"/>
      <c r="C453" s="38"/>
      <c r="D453" s="71"/>
      <c r="E453" s="38"/>
      <c r="F453" s="71"/>
      <c r="G453" s="38"/>
      <c r="H453" s="71"/>
      <c r="I453" s="38"/>
      <c r="J453" s="38"/>
      <c r="K453" s="38"/>
      <c r="L453" s="38"/>
      <c r="M453" s="38"/>
      <c r="N453" s="38"/>
      <c r="O453" s="38"/>
      <c r="P453" s="38"/>
      <c r="Q453" s="38"/>
      <c r="R453" s="38"/>
      <c r="S453" s="38"/>
      <c r="AC453" s="38"/>
      <c r="AD453" s="38"/>
      <c r="AE453" s="38"/>
      <c r="AF453" s="38"/>
    </row>
    <row r="454" spans="1:32">
      <c r="A454" s="71"/>
      <c r="B454" s="71"/>
      <c r="C454" s="38"/>
      <c r="D454" s="71"/>
      <c r="E454" s="38"/>
      <c r="F454" s="71"/>
      <c r="G454" s="38"/>
      <c r="H454" s="71"/>
      <c r="I454" s="38"/>
      <c r="J454" s="38"/>
      <c r="K454" s="38"/>
      <c r="L454" s="38"/>
      <c r="M454" s="38"/>
      <c r="N454" s="38"/>
      <c r="O454" s="38"/>
      <c r="P454" s="38"/>
      <c r="Q454" s="38"/>
      <c r="R454" s="38"/>
      <c r="S454" s="38"/>
      <c r="AC454" s="38"/>
      <c r="AD454" s="38"/>
      <c r="AE454" s="38"/>
      <c r="AF454" s="38"/>
    </row>
    <row r="455" spans="1:32">
      <c r="A455" s="71"/>
      <c r="B455" s="71"/>
      <c r="C455" s="38"/>
      <c r="D455" s="71"/>
      <c r="E455" s="38"/>
      <c r="F455" s="71"/>
      <c r="G455" s="38"/>
      <c r="H455" s="71"/>
      <c r="I455" s="38"/>
      <c r="J455" s="38"/>
      <c r="K455" s="38"/>
      <c r="L455" s="38"/>
      <c r="M455" s="38"/>
      <c r="N455" s="38"/>
      <c r="O455" s="38"/>
      <c r="P455" s="38"/>
      <c r="Q455" s="38"/>
      <c r="R455" s="38"/>
      <c r="S455" s="38"/>
      <c r="AC455" s="38"/>
      <c r="AD455" s="38"/>
      <c r="AE455" s="38"/>
      <c r="AF455" s="38"/>
    </row>
    <row r="456" spans="1:32">
      <c r="A456" s="71"/>
      <c r="B456" s="71"/>
      <c r="C456" s="38"/>
      <c r="D456" s="71"/>
      <c r="E456" s="38"/>
      <c r="F456" s="71"/>
      <c r="G456" s="38"/>
      <c r="H456" s="71"/>
      <c r="I456" s="38"/>
      <c r="J456" s="38"/>
      <c r="K456" s="38"/>
      <c r="L456" s="38"/>
      <c r="M456" s="38"/>
      <c r="N456" s="38"/>
      <c r="O456" s="38"/>
      <c r="P456" s="38"/>
      <c r="Q456" s="38"/>
      <c r="R456" s="38"/>
      <c r="S456" s="38"/>
      <c r="AC456" s="38"/>
      <c r="AD456" s="38"/>
      <c r="AE456" s="38"/>
      <c r="AF456" s="38"/>
    </row>
    <row r="457" spans="1:32">
      <c r="A457" s="71"/>
      <c r="B457" s="71"/>
      <c r="C457" s="38"/>
      <c r="D457" s="71"/>
      <c r="E457" s="38"/>
      <c r="F457" s="71"/>
      <c r="G457" s="38"/>
      <c r="H457" s="71"/>
      <c r="I457" s="38"/>
      <c r="J457" s="38"/>
      <c r="K457" s="38"/>
      <c r="L457" s="38"/>
      <c r="M457" s="38"/>
      <c r="N457" s="38"/>
      <c r="O457" s="38"/>
      <c r="P457" s="38"/>
      <c r="Q457" s="38"/>
      <c r="R457" s="38"/>
      <c r="S457" s="38"/>
      <c r="AC457" s="38"/>
      <c r="AD457" s="38"/>
      <c r="AE457" s="38"/>
      <c r="AF457" s="38"/>
    </row>
    <row r="458" spans="1:32">
      <c r="A458" s="71"/>
      <c r="B458" s="71"/>
      <c r="C458" s="38"/>
      <c r="D458" s="71"/>
      <c r="E458" s="38"/>
      <c r="F458" s="71"/>
      <c r="G458" s="38"/>
      <c r="H458" s="71"/>
      <c r="I458" s="38"/>
      <c r="J458" s="38"/>
      <c r="K458" s="38"/>
      <c r="L458" s="38"/>
      <c r="M458" s="38"/>
      <c r="N458" s="38"/>
      <c r="O458" s="38"/>
      <c r="P458" s="38"/>
      <c r="Q458" s="38"/>
      <c r="R458" s="38"/>
      <c r="S458" s="38"/>
      <c r="AC458" s="38"/>
      <c r="AD458" s="38"/>
      <c r="AE458" s="38"/>
      <c r="AF458" s="38"/>
    </row>
    <row r="459" spans="1:32">
      <c r="A459" s="71"/>
      <c r="B459" s="71"/>
      <c r="C459" s="38"/>
      <c r="D459" s="71"/>
      <c r="E459" s="38"/>
      <c r="F459" s="71"/>
      <c r="G459" s="38"/>
      <c r="H459" s="71"/>
      <c r="I459" s="38"/>
      <c r="J459" s="38"/>
      <c r="K459" s="38"/>
      <c r="L459" s="38"/>
      <c r="M459" s="38"/>
      <c r="N459" s="38"/>
      <c r="O459" s="38"/>
      <c r="P459" s="38"/>
      <c r="Q459" s="38"/>
      <c r="R459" s="38"/>
      <c r="S459" s="38"/>
      <c r="AC459" s="38"/>
      <c r="AD459" s="38"/>
      <c r="AE459" s="38"/>
      <c r="AF459" s="38"/>
    </row>
    <row r="460" spans="1:32">
      <c r="A460" s="71"/>
      <c r="B460" s="71"/>
      <c r="C460" s="38"/>
      <c r="D460" s="71"/>
      <c r="E460" s="38"/>
      <c r="F460" s="71"/>
      <c r="G460" s="38"/>
      <c r="H460" s="71"/>
      <c r="I460" s="38"/>
      <c r="J460" s="38"/>
      <c r="K460" s="38"/>
      <c r="L460" s="38"/>
      <c r="M460" s="38"/>
      <c r="N460" s="38"/>
      <c r="O460" s="38"/>
      <c r="P460" s="38"/>
      <c r="Q460" s="38"/>
      <c r="R460" s="38"/>
      <c r="S460" s="38"/>
      <c r="AC460" s="38"/>
      <c r="AD460" s="38"/>
      <c r="AE460" s="38"/>
      <c r="AF460" s="38"/>
    </row>
    <row r="461" spans="1:32">
      <c r="A461" s="71"/>
      <c r="B461" s="71"/>
      <c r="C461" s="38"/>
      <c r="D461" s="71"/>
      <c r="E461" s="38"/>
      <c r="F461" s="71"/>
      <c r="G461" s="38"/>
      <c r="H461" s="71"/>
      <c r="I461" s="38"/>
      <c r="J461" s="38"/>
      <c r="K461" s="38"/>
      <c r="L461" s="38"/>
      <c r="M461" s="38"/>
      <c r="N461" s="38"/>
      <c r="O461" s="38"/>
      <c r="P461" s="38"/>
      <c r="Q461" s="38"/>
      <c r="R461" s="38"/>
      <c r="S461" s="38"/>
      <c r="AC461" s="38"/>
      <c r="AD461" s="38"/>
      <c r="AE461" s="38"/>
      <c r="AF461" s="38"/>
    </row>
    <row r="462" spans="1:32">
      <c r="A462" s="71"/>
      <c r="B462" s="71"/>
      <c r="C462" s="38"/>
      <c r="D462" s="71"/>
      <c r="E462" s="38"/>
      <c r="F462" s="71"/>
      <c r="G462" s="38"/>
      <c r="H462" s="71"/>
      <c r="I462" s="38"/>
      <c r="J462" s="38"/>
      <c r="K462" s="38"/>
      <c r="L462" s="38"/>
      <c r="M462" s="38"/>
      <c r="N462" s="38"/>
      <c r="O462" s="38"/>
      <c r="P462" s="38"/>
      <c r="Q462" s="38"/>
      <c r="R462" s="38"/>
      <c r="S462" s="38"/>
      <c r="AC462" s="38"/>
      <c r="AD462" s="38"/>
      <c r="AE462" s="38"/>
      <c r="AF462" s="38"/>
    </row>
    <row r="463" spans="1:32">
      <c r="A463" s="71"/>
      <c r="B463" s="71"/>
      <c r="C463" s="38"/>
      <c r="D463" s="71"/>
      <c r="E463" s="38"/>
      <c r="F463" s="71"/>
      <c r="G463" s="38"/>
      <c r="H463" s="71"/>
      <c r="I463" s="38"/>
      <c r="J463" s="38"/>
      <c r="K463" s="38"/>
      <c r="L463" s="38"/>
      <c r="M463" s="38"/>
      <c r="N463" s="38"/>
      <c r="O463" s="38"/>
      <c r="P463" s="38"/>
      <c r="Q463" s="38"/>
      <c r="R463" s="38"/>
      <c r="S463" s="38"/>
      <c r="AC463" s="38"/>
      <c r="AD463" s="38"/>
      <c r="AE463" s="38"/>
      <c r="AF463" s="38"/>
    </row>
    <row r="464" spans="1:32">
      <c r="A464" s="71"/>
      <c r="B464" s="71"/>
      <c r="C464" s="38"/>
      <c r="D464" s="71"/>
      <c r="E464" s="38"/>
      <c r="F464" s="71"/>
      <c r="G464" s="38"/>
      <c r="H464" s="71"/>
      <c r="I464" s="38"/>
      <c r="J464" s="38"/>
      <c r="K464" s="38"/>
      <c r="L464" s="38"/>
      <c r="M464" s="38"/>
      <c r="N464" s="38"/>
      <c r="O464" s="38"/>
      <c r="P464" s="38"/>
      <c r="Q464" s="38"/>
      <c r="R464" s="38"/>
      <c r="S464" s="38"/>
      <c r="AC464" s="38"/>
      <c r="AD464" s="38"/>
      <c r="AE464" s="38"/>
      <c r="AF464" s="38"/>
    </row>
    <row r="465" spans="1:32">
      <c r="A465" s="71"/>
      <c r="B465" s="71"/>
      <c r="C465" s="38"/>
      <c r="D465" s="71"/>
      <c r="E465" s="38"/>
      <c r="F465" s="71"/>
      <c r="G465" s="38"/>
      <c r="H465" s="71"/>
      <c r="I465" s="38"/>
      <c r="J465" s="38"/>
      <c r="K465" s="38"/>
      <c r="L465" s="38"/>
      <c r="M465" s="38"/>
      <c r="N465" s="38"/>
      <c r="O465" s="38"/>
      <c r="P465" s="38"/>
      <c r="Q465" s="38"/>
      <c r="R465" s="38"/>
      <c r="S465" s="38"/>
      <c r="AC465" s="38"/>
      <c r="AD465" s="38"/>
      <c r="AE465" s="38"/>
      <c r="AF465" s="38"/>
    </row>
    <row r="466" spans="1:32">
      <c r="A466" s="71"/>
      <c r="B466" s="71"/>
      <c r="C466" s="38"/>
      <c r="D466" s="71"/>
      <c r="E466" s="38"/>
      <c r="F466" s="71"/>
      <c r="G466" s="38"/>
      <c r="H466" s="71"/>
      <c r="I466" s="38"/>
      <c r="J466" s="38"/>
      <c r="K466" s="38"/>
      <c r="L466" s="38"/>
      <c r="M466" s="38"/>
      <c r="N466" s="38"/>
      <c r="O466" s="38"/>
      <c r="P466" s="38"/>
      <c r="Q466" s="38"/>
      <c r="R466" s="38"/>
      <c r="S466" s="38"/>
      <c r="AC466" s="38"/>
      <c r="AD466" s="38"/>
      <c r="AE466" s="38"/>
      <c r="AF466" s="38"/>
    </row>
    <row r="467" spans="1:32">
      <c r="A467" s="71"/>
      <c r="B467" s="71"/>
      <c r="C467" s="38"/>
      <c r="D467" s="71"/>
      <c r="E467" s="38"/>
      <c r="F467" s="71"/>
      <c r="G467" s="38"/>
      <c r="H467" s="71"/>
      <c r="I467" s="38"/>
      <c r="J467" s="38"/>
      <c r="K467" s="38"/>
      <c r="L467" s="38"/>
      <c r="M467" s="38"/>
      <c r="N467" s="38"/>
      <c r="O467" s="38"/>
      <c r="P467" s="38"/>
      <c r="Q467" s="38"/>
      <c r="R467" s="38"/>
      <c r="S467" s="38"/>
      <c r="AC467" s="38"/>
      <c r="AD467" s="38"/>
      <c r="AE467" s="38"/>
      <c r="AF467" s="38"/>
    </row>
    <row r="468" spans="1:32">
      <c r="A468" s="71"/>
      <c r="B468" s="71"/>
      <c r="C468" s="38"/>
      <c r="D468" s="71"/>
      <c r="E468" s="38"/>
      <c r="F468" s="71"/>
      <c r="G468" s="38"/>
      <c r="H468" s="71"/>
      <c r="I468" s="38"/>
      <c r="J468" s="38"/>
      <c r="K468" s="38"/>
      <c r="L468" s="38"/>
      <c r="M468" s="38"/>
      <c r="N468" s="38"/>
      <c r="O468" s="38"/>
      <c r="P468" s="38"/>
      <c r="Q468" s="38"/>
      <c r="R468" s="38"/>
      <c r="S468" s="38"/>
      <c r="AC468" s="38"/>
      <c r="AD468" s="38"/>
      <c r="AE468" s="38"/>
      <c r="AF468" s="38"/>
    </row>
    <row r="469" spans="1:32">
      <c r="A469" s="71"/>
      <c r="B469" s="71"/>
      <c r="C469" s="38"/>
      <c r="D469" s="71"/>
      <c r="E469" s="38"/>
      <c r="F469" s="71"/>
      <c r="G469" s="38"/>
      <c r="H469" s="71"/>
      <c r="I469" s="38"/>
      <c r="J469" s="38"/>
      <c r="K469" s="38"/>
      <c r="L469" s="38"/>
      <c r="M469" s="38"/>
      <c r="N469" s="38"/>
      <c r="O469" s="38"/>
      <c r="P469" s="38"/>
      <c r="Q469" s="38"/>
      <c r="R469" s="38"/>
      <c r="S469" s="38"/>
      <c r="AC469" s="38"/>
      <c r="AD469" s="38"/>
      <c r="AE469" s="38"/>
      <c r="AF469" s="38"/>
    </row>
    <row r="470" spans="1:32">
      <c r="A470" s="71"/>
      <c r="B470" s="71"/>
      <c r="C470" s="38"/>
      <c r="D470" s="71"/>
      <c r="E470" s="38"/>
      <c r="F470" s="71"/>
      <c r="G470" s="38"/>
      <c r="H470" s="71"/>
      <c r="I470" s="38"/>
      <c r="J470" s="38"/>
      <c r="K470" s="38"/>
      <c r="L470" s="38"/>
      <c r="M470" s="38"/>
      <c r="N470" s="38"/>
      <c r="O470" s="38"/>
      <c r="P470" s="38"/>
      <c r="Q470" s="38"/>
      <c r="R470" s="38"/>
      <c r="S470" s="38"/>
      <c r="AC470" s="38"/>
      <c r="AD470" s="38"/>
      <c r="AE470" s="38"/>
      <c r="AF470" s="38"/>
    </row>
    <row r="471" spans="1:32">
      <c r="A471" s="71"/>
      <c r="B471" s="71"/>
      <c r="C471" s="38"/>
      <c r="D471" s="71"/>
      <c r="E471" s="38"/>
      <c r="F471" s="71"/>
      <c r="G471" s="38"/>
      <c r="H471" s="71"/>
      <c r="I471" s="38"/>
      <c r="J471" s="38"/>
      <c r="K471" s="38"/>
      <c r="L471" s="38"/>
      <c r="M471" s="38"/>
      <c r="N471" s="38"/>
      <c r="O471" s="38"/>
      <c r="P471" s="38"/>
      <c r="Q471" s="38"/>
      <c r="R471" s="38"/>
      <c r="S471" s="38"/>
      <c r="AC471" s="38"/>
      <c r="AD471" s="38"/>
      <c r="AE471" s="38"/>
      <c r="AF471" s="38"/>
    </row>
    <row r="472" spans="1:32">
      <c r="A472" s="71"/>
      <c r="B472" s="71"/>
      <c r="C472" s="38"/>
      <c r="D472" s="71"/>
      <c r="E472" s="38"/>
      <c r="F472" s="71"/>
      <c r="G472" s="38"/>
      <c r="H472" s="71"/>
      <c r="I472" s="38"/>
      <c r="J472" s="38"/>
      <c r="K472" s="38"/>
      <c r="L472" s="38"/>
      <c r="M472" s="38"/>
      <c r="N472" s="38"/>
      <c r="O472" s="38"/>
      <c r="P472" s="38"/>
      <c r="Q472" s="38"/>
      <c r="R472" s="38"/>
      <c r="S472" s="38"/>
      <c r="AC472" s="38"/>
      <c r="AD472" s="38"/>
      <c r="AE472" s="38"/>
      <c r="AF472" s="38"/>
    </row>
    <row r="473" spans="1:32">
      <c r="A473" s="71"/>
      <c r="B473" s="71"/>
      <c r="C473" s="38"/>
      <c r="D473" s="71"/>
      <c r="E473" s="38"/>
      <c r="F473" s="71"/>
      <c r="G473" s="38"/>
      <c r="H473" s="71"/>
      <c r="I473" s="38"/>
      <c r="J473" s="38"/>
      <c r="K473" s="38"/>
      <c r="L473" s="38"/>
      <c r="M473" s="38"/>
      <c r="N473" s="38"/>
      <c r="O473" s="38"/>
      <c r="P473" s="38"/>
      <c r="Q473" s="38"/>
      <c r="R473" s="38"/>
      <c r="S473" s="38"/>
      <c r="AC473" s="38"/>
      <c r="AD473" s="38"/>
      <c r="AE473" s="38"/>
      <c r="AF473" s="38"/>
    </row>
    <row r="474" spans="1:32">
      <c r="A474" s="71"/>
      <c r="B474" s="71"/>
      <c r="C474" s="38"/>
      <c r="D474" s="71"/>
      <c r="E474" s="38"/>
      <c r="F474" s="71"/>
      <c r="G474" s="38"/>
      <c r="H474" s="71"/>
      <c r="I474" s="38"/>
      <c r="J474" s="38"/>
      <c r="K474" s="38"/>
      <c r="L474" s="38"/>
      <c r="M474" s="38"/>
      <c r="N474" s="38"/>
      <c r="O474" s="38"/>
      <c r="P474" s="38"/>
      <c r="Q474" s="38"/>
      <c r="R474" s="38"/>
      <c r="S474" s="38"/>
      <c r="AC474" s="38"/>
      <c r="AD474" s="38"/>
      <c r="AE474" s="38"/>
      <c r="AF474" s="38"/>
    </row>
    <row r="475" spans="1:32">
      <c r="A475" s="71"/>
      <c r="B475" s="71"/>
      <c r="C475" s="38"/>
      <c r="D475" s="71"/>
      <c r="E475" s="38"/>
      <c r="F475" s="71"/>
      <c r="G475" s="38"/>
      <c r="H475" s="71"/>
      <c r="I475" s="38"/>
      <c r="J475" s="38"/>
      <c r="K475" s="38"/>
      <c r="L475" s="38"/>
      <c r="M475" s="38"/>
      <c r="N475" s="38"/>
      <c r="O475" s="38"/>
      <c r="P475" s="38"/>
      <c r="Q475" s="38"/>
      <c r="R475" s="38"/>
      <c r="S475" s="38"/>
      <c r="AC475" s="38"/>
      <c r="AD475" s="38"/>
      <c r="AE475" s="38"/>
      <c r="AF475" s="38"/>
    </row>
    <row r="476" spans="1:32">
      <c r="A476" s="71"/>
      <c r="B476" s="71"/>
      <c r="C476" s="38"/>
      <c r="D476" s="71"/>
      <c r="E476" s="38"/>
      <c r="F476" s="71"/>
      <c r="G476" s="38"/>
      <c r="H476" s="71"/>
      <c r="I476" s="38"/>
      <c r="J476" s="38"/>
      <c r="K476" s="38"/>
      <c r="L476" s="38"/>
      <c r="M476" s="38"/>
      <c r="N476" s="38"/>
      <c r="O476" s="38"/>
      <c r="P476" s="38"/>
      <c r="Q476" s="38"/>
      <c r="R476" s="38"/>
      <c r="S476" s="38"/>
      <c r="AC476" s="38"/>
      <c r="AD476" s="38"/>
      <c r="AE476" s="38"/>
      <c r="AF476" s="38"/>
    </row>
    <row r="477" spans="1:32">
      <c r="A477" s="71"/>
      <c r="B477" s="71"/>
      <c r="C477" s="38"/>
      <c r="D477" s="71"/>
      <c r="E477" s="38"/>
      <c r="F477" s="71"/>
      <c r="G477" s="38"/>
      <c r="H477" s="71"/>
      <c r="I477" s="38"/>
      <c r="J477" s="38"/>
      <c r="K477" s="38"/>
      <c r="L477" s="38"/>
      <c r="M477" s="38"/>
      <c r="N477" s="38"/>
      <c r="O477" s="38"/>
      <c r="P477" s="38"/>
      <c r="Q477" s="38"/>
      <c r="R477" s="38"/>
      <c r="S477" s="38"/>
      <c r="AC477" s="38"/>
      <c r="AD477" s="38"/>
      <c r="AE477" s="38"/>
      <c r="AF477" s="38"/>
    </row>
    <row r="478" spans="1:32">
      <c r="A478" s="71"/>
      <c r="B478" s="71"/>
      <c r="C478" s="38"/>
      <c r="D478" s="71"/>
      <c r="E478" s="38"/>
      <c r="F478" s="71"/>
      <c r="G478" s="38"/>
      <c r="H478" s="71"/>
      <c r="I478" s="38"/>
      <c r="J478" s="38"/>
      <c r="K478" s="38"/>
      <c r="L478" s="38"/>
      <c r="M478" s="38"/>
      <c r="N478" s="38"/>
      <c r="O478" s="38"/>
      <c r="P478" s="38"/>
      <c r="Q478" s="38"/>
      <c r="R478" s="38"/>
      <c r="S478" s="38"/>
      <c r="AC478" s="38"/>
      <c r="AD478" s="38"/>
      <c r="AE478" s="38"/>
      <c r="AF478" s="38"/>
    </row>
    <row r="479" spans="1:32">
      <c r="A479" s="71"/>
      <c r="B479" s="71"/>
      <c r="C479" s="38"/>
      <c r="D479" s="71"/>
      <c r="E479" s="38"/>
      <c r="F479" s="71"/>
      <c r="G479" s="38"/>
      <c r="H479" s="71"/>
      <c r="I479" s="38"/>
      <c r="J479" s="38"/>
      <c r="K479" s="38"/>
      <c r="L479" s="38"/>
      <c r="M479" s="38"/>
      <c r="N479" s="38"/>
      <c r="O479" s="38"/>
      <c r="P479" s="38"/>
      <c r="Q479" s="38"/>
      <c r="R479" s="38"/>
      <c r="S479" s="38"/>
      <c r="AC479" s="38"/>
      <c r="AD479" s="38"/>
      <c r="AE479" s="38"/>
      <c r="AF479" s="38"/>
    </row>
    <row r="480" spans="1:32">
      <c r="A480" s="71"/>
      <c r="B480" s="71"/>
      <c r="C480" s="38"/>
      <c r="D480" s="71"/>
      <c r="E480" s="38"/>
      <c r="F480" s="71"/>
      <c r="G480" s="38"/>
      <c r="H480" s="71"/>
      <c r="I480" s="38"/>
      <c r="J480" s="38"/>
      <c r="K480" s="38"/>
      <c r="L480" s="38"/>
      <c r="M480" s="38"/>
      <c r="N480" s="38"/>
      <c r="O480" s="38"/>
      <c r="P480" s="38"/>
      <c r="Q480" s="38"/>
      <c r="R480" s="38"/>
      <c r="S480" s="38"/>
      <c r="AC480" s="38"/>
      <c r="AD480" s="38"/>
      <c r="AE480" s="38"/>
      <c r="AF480" s="38"/>
    </row>
    <row r="481" spans="1:32">
      <c r="A481" s="71"/>
      <c r="B481" s="71"/>
      <c r="C481" s="38"/>
      <c r="D481" s="71"/>
      <c r="E481" s="38"/>
      <c r="F481" s="71"/>
      <c r="G481" s="38"/>
      <c r="H481" s="71"/>
      <c r="I481" s="38"/>
      <c r="J481" s="38"/>
      <c r="K481" s="38"/>
      <c r="L481" s="38"/>
      <c r="M481" s="38"/>
      <c r="N481" s="38"/>
      <c r="O481" s="38"/>
      <c r="P481" s="38"/>
      <c r="Q481" s="38"/>
      <c r="R481" s="38"/>
      <c r="S481" s="38"/>
      <c r="AC481" s="38"/>
      <c r="AD481" s="38"/>
      <c r="AE481" s="38"/>
      <c r="AF481" s="38"/>
    </row>
    <row r="482" spans="1:32">
      <c r="A482" s="71"/>
      <c r="B482" s="71"/>
      <c r="C482" s="38"/>
      <c r="D482" s="71"/>
      <c r="E482" s="38"/>
      <c r="F482" s="71"/>
      <c r="G482" s="38"/>
      <c r="H482" s="71"/>
      <c r="I482" s="38"/>
      <c r="J482" s="38"/>
      <c r="K482" s="38"/>
      <c r="L482" s="38"/>
      <c r="M482" s="38"/>
      <c r="N482" s="38"/>
      <c r="O482" s="38"/>
      <c r="P482" s="38"/>
      <c r="Q482" s="38"/>
      <c r="R482" s="38"/>
      <c r="S482" s="38"/>
      <c r="AC482" s="38"/>
      <c r="AD482" s="38"/>
      <c r="AE482" s="38"/>
      <c r="AF482" s="38"/>
    </row>
    <row r="483" spans="1:32">
      <c r="A483" s="71"/>
      <c r="B483" s="71"/>
      <c r="C483" s="38"/>
      <c r="D483" s="71"/>
      <c r="E483" s="38"/>
      <c r="F483" s="71"/>
      <c r="G483" s="38"/>
      <c r="H483" s="71"/>
      <c r="I483" s="38"/>
      <c r="J483" s="38"/>
      <c r="K483" s="38"/>
      <c r="L483" s="38"/>
      <c r="M483" s="38"/>
      <c r="N483" s="38"/>
      <c r="O483" s="38"/>
      <c r="P483" s="38"/>
      <c r="Q483" s="38"/>
      <c r="R483" s="38"/>
      <c r="S483" s="38"/>
      <c r="AC483" s="38"/>
      <c r="AD483" s="38"/>
      <c r="AE483" s="38"/>
      <c r="AF483" s="38"/>
    </row>
    <row r="484" spans="1:32">
      <c r="A484" s="71"/>
      <c r="B484" s="71"/>
      <c r="C484" s="38"/>
      <c r="D484" s="71"/>
      <c r="E484" s="38"/>
      <c r="F484" s="71"/>
      <c r="G484" s="38"/>
      <c r="H484" s="71"/>
      <c r="I484" s="38"/>
      <c r="J484" s="38"/>
      <c r="K484" s="38"/>
      <c r="L484" s="38"/>
      <c r="M484" s="38"/>
      <c r="N484" s="38"/>
      <c r="O484" s="38"/>
      <c r="P484" s="38"/>
      <c r="Q484" s="38"/>
      <c r="R484" s="38"/>
      <c r="S484" s="38"/>
      <c r="AC484" s="38"/>
      <c r="AD484" s="38"/>
      <c r="AE484" s="38"/>
      <c r="AF484" s="38"/>
    </row>
    <row r="485" spans="1:32">
      <c r="A485" s="71"/>
      <c r="B485" s="71"/>
      <c r="C485" s="38"/>
      <c r="D485" s="71"/>
      <c r="E485" s="38"/>
      <c r="F485" s="71"/>
      <c r="G485" s="38"/>
      <c r="H485" s="71"/>
      <c r="I485" s="38"/>
      <c r="J485" s="38"/>
      <c r="K485" s="38"/>
      <c r="L485" s="38"/>
      <c r="M485" s="38"/>
      <c r="N485" s="38"/>
      <c r="O485" s="38"/>
      <c r="P485" s="38"/>
      <c r="Q485" s="38"/>
      <c r="R485" s="38"/>
      <c r="S485" s="38"/>
      <c r="AC485" s="38"/>
      <c r="AD485" s="38"/>
      <c r="AE485" s="38"/>
      <c r="AF485" s="38"/>
    </row>
    <row r="486" spans="1:32">
      <c r="A486" s="71"/>
      <c r="B486" s="71"/>
      <c r="C486" s="38"/>
      <c r="D486" s="71"/>
      <c r="E486" s="38"/>
      <c r="F486" s="71"/>
      <c r="G486" s="38"/>
      <c r="H486" s="71"/>
      <c r="I486" s="38"/>
      <c r="J486" s="38"/>
      <c r="K486" s="38"/>
      <c r="L486" s="38"/>
      <c r="M486" s="38"/>
      <c r="N486" s="38"/>
      <c r="O486" s="38"/>
      <c r="P486" s="38"/>
      <c r="Q486" s="38"/>
      <c r="R486" s="38"/>
      <c r="S486" s="38"/>
      <c r="AC486" s="38"/>
      <c r="AD486" s="38"/>
      <c r="AE486" s="38"/>
      <c r="AF486" s="38"/>
    </row>
    <row r="487" spans="1:32">
      <c r="A487" s="71"/>
      <c r="B487" s="71"/>
      <c r="C487" s="38"/>
      <c r="D487" s="71"/>
      <c r="E487" s="38"/>
      <c r="F487" s="71"/>
      <c r="G487" s="38"/>
      <c r="H487" s="71"/>
      <c r="I487" s="38"/>
      <c r="J487" s="38"/>
      <c r="K487" s="38"/>
      <c r="L487" s="38"/>
      <c r="M487" s="38"/>
      <c r="N487" s="38"/>
      <c r="O487" s="38"/>
      <c r="P487" s="38"/>
      <c r="Q487" s="38"/>
      <c r="R487" s="38"/>
      <c r="S487" s="38"/>
      <c r="AC487" s="38"/>
      <c r="AD487" s="38"/>
      <c r="AE487" s="38"/>
      <c r="AF487" s="38"/>
    </row>
    <row r="488" spans="1:32">
      <c r="A488" s="71"/>
      <c r="B488" s="71"/>
      <c r="C488" s="38"/>
      <c r="D488" s="71"/>
      <c r="E488" s="38"/>
      <c r="F488" s="71"/>
      <c r="G488" s="38"/>
      <c r="H488" s="71"/>
      <c r="I488" s="38"/>
      <c r="J488" s="38"/>
      <c r="K488" s="38"/>
      <c r="L488" s="38"/>
      <c r="M488" s="38"/>
      <c r="N488" s="38"/>
      <c r="O488" s="38"/>
      <c r="P488" s="38"/>
      <c r="Q488" s="38"/>
      <c r="R488" s="38"/>
      <c r="S488" s="38"/>
      <c r="AC488" s="38"/>
      <c r="AD488" s="38"/>
      <c r="AE488" s="38"/>
      <c r="AF488" s="38"/>
    </row>
    <row r="489" spans="1:32">
      <c r="A489" s="71"/>
      <c r="B489" s="71"/>
      <c r="C489" s="38"/>
      <c r="D489" s="71"/>
      <c r="E489" s="38"/>
      <c r="F489" s="71"/>
      <c r="G489" s="38"/>
      <c r="H489" s="71"/>
      <c r="I489" s="38"/>
      <c r="J489" s="38"/>
      <c r="K489" s="38"/>
      <c r="L489" s="38"/>
      <c r="M489" s="38"/>
      <c r="N489" s="38"/>
      <c r="O489" s="38"/>
      <c r="P489" s="38"/>
      <c r="Q489" s="38"/>
      <c r="R489" s="38"/>
      <c r="S489" s="38"/>
      <c r="AC489" s="38"/>
      <c r="AD489" s="38"/>
      <c r="AE489" s="38"/>
      <c r="AF489" s="38"/>
    </row>
    <row r="490" spans="1:32">
      <c r="A490" s="71"/>
      <c r="B490" s="71"/>
      <c r="C490" s="38"/>
      <c r="D490" s="71"/>
      <c r="E490" s="38"/>
      <c r="F490" s="71"/>
      <c r="G490" s="38"/>
      <c r="H490" s="71"/>
      <c r="I490" s="38"/>
      <c r="J490" s="38"/>
      <c r="K490" s="38"/>
      <c r="L490" s="38"/>
      <c r="M490" s="38"/>
      <c r="N490" s="38"/>
      <c r="O490" s="38"/>
      <c r="P490" s="38"/>
      <c r="Q490" s="38"/>
      <c r="R490" s="38"/>
      <c r="S490" s="38"/>
      <c r="AC490" s="38"/>
      <c r="AD490" s="38"/>
      <c r="AE490" s="38"/>
      <c r="AF490" s="38"/>
    </row>
    <row r="491" spans="1:32">
      <c r="A491" s="71"/>
      <c r="B491" s="71"/>
      <c r="C491" s="38"/>
      <c r="D491" s="71"/>
      <c r="E491" s="38"/>
      <c r="F491" s="71"/>
      <c r="G491" s="38"/>
      <c r="H491" s="71"/>
      <c r="I491" s="38"/>
      <c r="J491" s="38"/>
      <c r="K491" s="38"/>
      <c r="L491" s="38"/>
      <c r="M491" s="38"/>
      <c r="N491" s="38"/>
      <c r="O491" s="38"/>
      <c r="P491" s="38"/>
      <c r="Q491" s="38"/>
      <c r="R491" s="38"/>
      <c r="S491" s="38"/>
      <c r="AC491" s="38"/>
      <c r="AD491" s="38"/>
      <c r="AE491" s="38"/>
      <c r="AF491" s="38"/>
    </row>
    <row r="492" spans="1:32">
      <c r="A492" s="71"/>
      <c r="B492" s="71"/>
      <c r="C492" s="38"/>
      <c r="D492" s="71"/>
      <c r="E492" s="38"/>
      <c r="F492" s="71"/>
      <c r="G492" s="38"/>
      <c r="H492" s="71"/>
      <c r="I492" s="38"/>
      <c r="J492" s="38"/>
      <c r="K492" s="38"/>
      <c r="L492" s="38"/>
      <c r="M492" s="38"/>
      <c r="N492" s="38"/>
      <c r="O492" s="38"/>
      <c r="P492" s="38"/>
      <c r="Q492" s="38"/>
      <c r="R492" s="38"/>
      <c r="S492" s="38"/>
      <c r="AC492" s="38"/>
      <c r="AD492" s="38"/>
      <c r="AE492" s="38"/>
      <c r="AF492" s="38"/>
    </row>
    <row r="493" spans="1:32">
      <c r="A493" s="71"/>
      <c r="B493" s="71"/>
      <c r="C493" s="38"/>
      <c r="D493" s="71"/>
      <c r="E493" s="38"/>
      <c r="F493" s="71"/>
      <c r="G493" s="38"/>
      <c r="H493" s="71"/>
      <c r="I493" s="38"/>
      <c r="J493" s="38"/>
      <c r="K493" s="38"/>
      <c r="L493" s="38"/>
      <c r="M493" s="38"/>
      <c r="N493" s="38"/>
      <c r="O493" s="38"/>
      <c r="P493" s="38"/>
      <c r="Q493" s="38"/>
      <c r="R493" s="38"/>
      <c r="S493" s="38"/>
      <c r="AC493" s="38"/>
      <c r="AD493" s="38"/>
      <c r="AE493" s="38"/>
      <c r="AF493" s="38"/>
    </row>
    <row r="494" spans="1:32">
      <c r="A494" s="71"/>
      <c r="B494" s="71"/>
      <c r="C494" s="38"/>
      <c r="D494" s="71"/>
      <c r="E494" s="38"/>
      <c r="F494" s="71"/>
      <c r="G494" s="38"/>
      <c r="H494" s="71"/>
      <c r="I494" s="38"/>
      <c r="J494" s="38"/>
      <c r="K494" s="38"/>
      <c r="L494" s="38"/>
      <c r="M494" s="38"/>
      <c r="N494" s="38"/>
      <c r="O494" s="38"/>
      <c r="P494" s="38"/>
      <c r="Q494" s="38"/>
      <c r="R494" s="38"/>
      <c r="S494" s="38"/>
      <c r="AC494" s="38"/>
      <c r="AD494" s="38"/>
      <c r="AE494" s="38"/>
      <c r="AF494" s="38"/>
    </row>
    <row r="495" spans="1:32">
      <c r="A495" s="71"/>
      <c r="B495" s="71"/>
      <c r="C495" s="38"/>
      <c r="D495" s="71"/>
      <c r="E495" s="38"/>
      <c r="F495" s="71"/>
      <c r="G495" s="38"/>
      <c r="H495" s="71"/>
      <c r="I495" s="38"/>
      <c r="J495" s="38"/>
      <c r="K495" s="38"/>
      <c r="L495" s="38"/>
      <c r="M495" s="38"/>
      <c r="N495" s="38"/>
      <c r="O495" s="38"/>
      <c r="P495" s="38"/>
      <c r="Q495" s="38"/>
      <c r="R495" s="38"/>
      <c r="S495" s="38"/>
      <c r="AC495" s="38"/>
      <c r="AD495" s="38"/>
      <c r="AE495" s="38"/>
      <c r="AF495" s="38"/>
    </row>
    <row r="496" spans="1:32">
      <c r="A496" s="71"/>
      <c r="B496" s="71"/>
      <c r="C496" s="38"/>
      <c r="D496" s="71"/>
      <c r="E496" s="38"/>
      <c r="F496" s="71"/>
      <c r="G496" s="38"/>
      <c r="H496" s="71"/>
      <c r="I496" s="38"/>
      <c r="J496" s="38"/>
      <c r="K496" s="38"/>
      <c r="L496" s="38"/>
      <c r="M496" s="38"/>
      <c r="N496" s="38"/>
      <c r="O496" s="38"/>
      <c r="P496" s="38"/>
      <c r="Q496" s="38"/>
      <c r="R496" s="38"/>
      <c r="S496" s="38"/>
      <c r="AC496" s="38"/>
      <c r="AD496" s="38"/>
      <c r="AE496" s="38"/>
      <c r="AF496" s="38"/>
    </row>
    <row r="497" spans="1:32">
      <c r="A497" s="71"/>
      <c r="B497" s="71"/>
      <c r="C497" s="38"/>
      <c r="D497" s="71"/>
      <c r="E497" s="38"/>
      <c r="F497" s="71"/>
      <c r="G497" s="38"/>
      <c r="H497" s="71"/>
      <c r="I497" s="38"/>
      <c r="J497" s="38"/>
      <c r="K497" s="38"/>
      <c r="L497" s="38"/>
      <c r="M497" s="38"/>
      <c r="N497" s="38"/>
      <c r="O497" s="38"/>
      <c r="P497" s="38"/>
      <c r="Q497" s="38"/>
      <c r="R497" s="38"/>
      <c r="S497" s="38"/>
      <c r="AC497" s="38"/>
      <c r="AD497" s="38"/>
      <c r="AE497" s="38"/>
      <c r="AF497" s="38"/>
    </row>
    <row r="498" spans="1:32">
      <c r="A498" s="71"/>
      <c r="B498" s="71"/>
      <c r="C498" s="38"/>
      <c r="D498" s="71"/>
      <c r="E498" s="38"/>
      <c r="F498" s="71"/>
      <c r="G498" s="38"/>
      <c r="H498" s="71"/>
      <c r="I498" s="38"/>
      <c r="J498" s="38"/>
      <c r="K498" s="38"/>
      <c r="L498" s="38"/>
      <c r="M498" s="38"/>
      <c r="N498" s="38"/>
      <c r="O498" s="38"/>
      <c r="P498" s="38"/>
      <c r="Q498" s="38"/>
      <c r="R498" s="38"/>
      <c r="S498" s="38"/>
      <c r="AC498" s="38"/>
      <c r="AD498" s="38"/>
      <c r="AE498" s="38"/>
      <c r="AF498" s="38"/>
    </row>
    <row r="499" spans="1:32">
      <c r="A499" s="71"/>
      <c r="B499" s="71"/>
      <c r="C499" s="38"/>
      <c r="D499" s="71"/>
      <c r="E499" s="38"/>
      <c r="F499" s="71"/>
      <c r="G499" s="38"/>
      <c r="H499" s="71"/>
      <c r="I499" s="38"/>
      <c r="J499" s="38"/>
      <c r="K499" s="38"/>
      <c r="L499" s="38"/>
      <c r="M499" s="38"/>
      <c r="N499" s="38"/>
      <c r="O499" s="38"/>
      <c r="P499" s="38"/>
      <c r="Q499" s="38"/>
      <c r="R499" s="38"/>
      <c r="S499" s="38"/>
      <c r="AC499" s="38"/>
      <c r="AD499" s="38"/>
      <c r="AE499" s="38"/>
      <c r="AF499" s="38"/>
    </row>
    <row r="500" spans="1:32">
      <c r="A500" s="71"/>
      <c r="B500" s="71"/>
      <c r="C500" s="38"/>
      <c r="D500" s="71"/>
      <c r="E500" s="38"/>
      <c r="F500" s="71"/>
      <c r="G500" s="38"/>
      <c r="H500" s="71"/>
      <c r="I500" s="38"/>
      <c r="J500" s="38"/>
      <c r="K500" s="38"/>
      <c r="L500" s="38"/>
      <c r="M500" s="38"/>
      <c r="N500" s="38"/>
      <c r="O500" s="38"/>
      <c r="P500" s="38"/>
      <c r="Q500" s="38"/>
      <c r="R500" s="38"/>
      <c r="S500" s="38"/>
      <c r="AC500" s="38"/>
      <c r="AD500" s="38"/>
      <c r="AE500" s="38"/>
      <c r="AF500" s="38"/>
    </row>
    <row r="501" spans="1:32">
      <c r="A501" s="71"/>
      <c r="B501" s="71"/>
      <c r="C501" s="38"/>
      <c r="D501" s="71"/>
      <c r="E501" s="38"/>
      <c r="F501" s="71"/>
      <c r="G501" s="38"/>
      <c r="H501" s="71"/>
      <c r="I501" s="38"/>
      <c r="J501" s="38"/>
      <c r="K501" s="38"/>
      <c r="L501" s="38"/>
      <c r="M501" s="38"/>
      <c r="N501" s="38"/>
      <c r="O501" s="38"/>
      <c r="P501" s="38"/>
      <c r="Q501" s="38"/>
      <c r="R501" s="38"/>
      <c r="S501" s="38"/>
      <c r="AC501" s="38"/>
      <c r="AD501" s="38"/>
      <c r="AE501" s="38"/>
      <c r="AF501" s="38"/>
    </row>
    <row r="502" spans="1:32">
      <c r="A502" s="71"/>
      <c r="B502" s="71"/>
      <c r="C502" s="38"/>
      <c r="D502" s="71"/>
      <c r="E502" s="38"/>
      <c r="F502" s="71"/>
      <c r="G502" s="38"/>
      <c r="H502" s="71"/>
      <c r="I502" s="38"/>
      <c r="J502" s="38"/>
      <c r="K502" s="38"/>
      <c r="L502" s="38"/>
      <c r="M502" s="38"/>
      <c r="N502" s="38"/>
      <c r="O502" s="38"/>
      <c r="P502" s="38"/>
      <c r="Q502" s="38"/>
      <c r="R502" s="38"/>
      <c r="S502" s="38"/>
      <c r="AC502" s="38"/>
      <c r="AD502" s="38"/>
      <c r="AE502" s="38"/>
      <c r="AF502" s="38"/>
    </row>
    <row r="503" spans="1:32">
      <c r="A503" s="71"/>
      <c r="B503" s="71"/>
      <c r="C503" s="38"/>
      <c r="D503" s="71"/>
      <c r="E503" s="38"/>
      <c r="F503" s="71"/>
      <c r="G503" s="38"/>
      <c r="H503" s="71"/>
      <c r="I503" s="38"/>
      <c r="J503" s="38"/>
      <c r="K503" s="38"/>
      <c r="L503" s="38"/>
      <c r="M503" s="38"/>
      <c r="N503" s="38"/>
      <c r="O503" s="38"/>
      <c r="P503" s="38"/>
      <c r="Q503" s="38"/>
      <c r="R503" s="38"/>
      <c r="S503" s="38"/>
      <c r="AC503" s="38"/>
      <c r="AD503" s="38"/>
      <c r="AE503" s="38"/>
      <c r="AF503" s="38"/>
    </row>
    <row r="504" spans="1:32">
      <c r="A504" s="71"/>
      <c r="B504" s="71"/>
      <c r="C504" s="38"/>
      <c r="D504" s="71"/>
      <c r="E504" s="38"/>
      <c r="F504" s="71"/>
      <c r="G504" s="38"/>
      <c r="H504" s="71"/>
      <c r="I504" s="38"/>
      <c r="J504" s="38"/>
      <c r="K504" s="38"/>
      <c r="L504" s="38"/>
      <c r="M504" s="38"/>
      <c r="N504" s="38"/>
      <c r="O504" s="38"/>
      <c r="P504" s="38"/>
      <c r="Q504" s="38"/>
      <c r="R504" s="38"/>
      <c r="S504" s="38"/>
      <c r="AC504" s="38"/>
      <c r="AD504" s="38"/>
      <c r="AE504" s="38"/>
      <c r="AF504" s="38"/>
    </row>
    <row r="505" spans="1:32">
      <c r="A505" s="71"/>
      <c r="B505" s="71"/>
      <c r="C505" s="38"/>
      <c r="D505" s="71"/>
      <c r="E505" s="38"/>
      <c r="F505" s="71"/>
      <c r="G505" s="38"/>
      <c r="H505" s="71"/>
      <c r="I505" s="38"/>
      <c r="J505" s="38"/>
      <c r="K505" s="38"/>
      <c r="L505" s="38"/>
      <c r="M505" s="38"/>
      <c r="N505" s="38"/>
      <c r="O505" s="38"/>
      <c r="P505" s="38"/>
      <c r="Q505" s="38"/>
      <c r="R505" s="38"/>
      <c r="S505" s="38"/>
      <c r="AC505" s="38"/>
      <c r="AD505" s="38"/>
      <c r="AE505" s="38"/>
      <c r="AF505" s="38"/>
    </row>
    <row r="506" spans="1:32">
      <c r="A506" s="71"/>
      <c r="B506" s="71"/>
      <c r="C506" s="38"/>
      <c r="D506" s="71"/>
      <c r="E506" s="38"/>
      <c r="F506" s="71"/>
      <c r="G506" s="38"/>
      <c r="H506" s="71"/>
      <c r="I506" s="38"/>
      <c r="J506" s="38"/>
      <c r="K506" s="38"/>
      <c r="L506" s="38"/>
      <c r="M506" s="38"/>
      <c r="N506" s="38"/>
      <c r="O506" s="38"/>
      <c r="P506" s="38"/>
      <c r="Q506" s="38"/>
      <c r="R506" s="38"/>
      <c r="S506" s="38"/>
      <c r="AC506" s="38"/>
      <c r="AD506" s="38"/>
      <c r="AE506" s="38"/>
      <c r="AF506" s="38"/>
    </row>
    <row r="507" spans="1:32">
      <c r="A507" s="71"/>
      <c r="B507" s="71"/>
      <c r="C507" s="38"/>
      <c r="D507" s="71"/>
      <c r="E507" s="38"/>
      <c r="F507" s="71"/>
      <c r="G507" s="38"/>
      <c r="H507" s="71"/>
      <c r="I507" s="38"/>
      <c r="J507" s="38"/>
      <c r="K507" s="38"/>
      <c r="L507" s="38"/>
      <c r="M507" s="38"/>
      <c r="N507" s="38"/>
      <c r="O507" s="38"/>
      <c r="P507" s="38"/>
      <c r="Q507" s="38"/>
      <c r="R507" s="38"/>
      <c r="S507" s="38"/>
      <c r="AC507" s="38"/>
      <c r="AD507" s="38"/>
      <c r="AE507" s="38"/>
      <c r="AF507" s="38"/>
    </row>
    <row r="508" spans="1:32">
      <c r="A508" s="71"/>
      <c r="B508" s="71"/>
      <c r="C508" s="38"/>
      <c r="D508" s="71"/>
      <c r="E508" s="38"/>
      <c r="F508" s="71"/>
      <c r="G508" s="38"/>
      <c r="H508" s="71"/>
      <c r="I508" s="38"/>
      <c r="J508" s="38"/>
      <c r="K508" s="38"/>
      <c r="L508" s="38"/>
      <c r="M508" s="38"/>
      <c r="N508" s="38"/>
      <c r="O508" s="38"/>
      <c r="P508" s="38"/>
      <c r="Q508" s="38"/>
      <c r="R508" s="38"/>
      <c r="S508" s="38"/>
      <c r="AC508" s="38"/>
      <c r="AD508" s="38"/>
      <c r="AE508" s="38"/>
      <c r="AF508" s="38"/>
    </row>
    <row r="509" spans="1:32">
      <c r="A509" s="71"/>
      <c r="B509" s="71"/>
      <c r="C509" s="38"/>
      <c r="D509" s="71"/>
      <c r="E509" s="38"/>
      <c r="F509" s="71"/>
      <c r="G509" s="38"/>
      <c r="H509" s="71"/>
      <c r="I509" s="38"/>
      <c r="J509" s="38"/>
      <c r="K509" s="38"/>
      <c r="L509" s="38"/>
      <c r="M509" s="38"/>
      <c r="N509" s="38"/>
      <c r="O509" s="38"/>
      <c r="P509" s="38"/>
      <c r="Q509" s="38"/>
      <c r="R509" s="38"/>
      <c r="S509" s="38"/>
      <c r="AC509" s="38"/>
      <c r="AD509" s="38"/>
      <c r="AE509" s="38"/>
      <c r="AF509" s="38"/>
    </row>
    <row r="510" spans="1:32">
      <c r="A510" s="71"/>
      <c r="B510" s="71"/>
      <c r="C510" s="38"/>
      <c r="D510" s="71"/>
      <c r="E510" s="38"/>
      <c r="F510" s="71"/>
      <c r="G510" s="38"/>
      <c r="H510" s="71"/>
      <c r="I510" s="38"/>
      <c r="J510" s="38"/>
      <c r="K510" s="38"/>
      <c r="L510" s="38"/>
      <c r="M510" s="38"/>
      <c r="N510" s="38"/>
      <c r="O510" s="38"/>
      <c r="P510" s="38"/>
      <c r="Q510" s="38"/>
      <c r="R510" s="38"/>
      <c r="S510" s="38"/>
      <c r="AC510" s="38"/>
      <c r="AD510" s="38"/>
      <c r="AE510" s="38"/>
      <c r="AF510" s="38"/>
    </row>
    <row r="511" spans="1:32">
      <c r="A511" s="71"/>
      <c r="B511" s="71"/>
      <c r="C511" s="38"/>
      <c r="D511" s="71"/>
      <c r="E511" s="38"/>
      <c r="F511" s="71"/>
      <c r="G511" s="38"/>
      <c r="H511" s="71"/>
      <c r="I511" s="38"/>
      <c r="J511" s="38"/>
      <c r="K511" s="38"/>
      <c r="L511" s="38"/>
      <c r="M511" s="38"/>
      <c r="N511" s="38"/>
      <c r="O511" s="38"/>
      <c r="P511" s="38"/>
      <c r="Q511" s="38"/>
      <c r="R511" s="38"/>
      <c r="S511" s="38"/>
      <c r="AC511" s="38"/>
      <c r="AD511" s="38"/>
      <c r="AE511" s="38"/>
      <c r="AF511" s="38"/>
    </row>
    <row r="512" spans="1:32">
      <c r="A512" s="71"/>
      <c r="B512" s="71"/>
      <c r="C512" s="38"/>
      <c r="D512" s="71"/>
      <c r="E512" s="38"/>
      <c r="F512" s="71"/>
      <c r="G512" s="38"/>
      <c r="H512" s="71"/>
      <c r="I512" s="38"/>
      <c r="J512" s="38"/>
      <c r="K512" s="38"/>
      <c r="L512" s="38"/>
      <c r="M512" s="38"/>
      <c r="N512" s="38"/>
      <c r="O512" s="38"/>
      <c r="P512" s="38"/>
      <c r="Q512" s="38"/>
      <c r="R512" s="38"/>
      <c r="S512" s="38"/>
      <c r="AC512" s="38"/>
      <c r="AD512" s="38"/>
      <c r="AE512" s="38"/>
      <c r="AF512" s="38"/>
    </row>
    <row r="513" spans="1:32">
      <c r="A513" s="71"/>
      <c r="B513" s="71"/>
      <c r="C513" s="38"/>
      <c r="D513" s="71"/>
      <c r="E513" s="38"/>
      <c r="F513" s="71"/>
      <c r="G513" s="38"/>
      <c r="H513" s="71"/>
      <c r="I513" s="38"/>
      <c r="J513" s="38"/>
      <c r="K513" s="38"/>
      <c r="L513" s="38"/>
      <c r="M513" s="38"/>
      <c r="N513" s="38"/>
      <c r="O513" s="38"/>
      <c r="P513" s="38"/>
      <c r="Q513" s="38"/>
      <c r="R513" s="38"/>
      <c r="S513" s="38"/>
      <c r="AC513" s="38"/>
      <c r="AD513" s="38"/>
      <c r="AE513" s="38"/>
      <c r="AF513" s="38"/>
    </row>
    <row r="514" spans="1:32">
      <c r="A514" s="71"/>
      <c r="B514" s="71"/>
      <c r="C514" s="38"/>
      <c r="D514" s="71"/>
      <c r="E514" s="38"/>
      <c r="F514" s="71"/>
      <c r="G514" s="38"/>
      <c r="H514" s="71"/>
      <c r="I514" s="38"/>
      <c r="J514" s="38"/>
      <c r="K514" s="38"/>
      <c r="L514" s="38"/>
      <c r="M514" s="38"/>
      <c r="N514" s="38"/>
      <c r="O514" s="38"/>
      <c r="P514" s="38"/>
      <c r="Q514" s="38"/>
      <c r="R514" s="38"/>
      <c r="S514" s="38"/>
      <c r="AC514" s="38"/>
      <c r="AD514" s="38"/>
      <c r="AE514" s="38"/>
      <c r="AF514" s="38"/>
    </row>
    <row r="515" spans="1:32">
      <c r="A515" s="71"/>
      <c r="B515" s="71"/>
      <c r="C515" s="38"/>
      <c r="D515" s="71"/>
      <c r="E515" s="38"/>
      <c r="F515" s="71"/>
      <c r="G515" s="38"/>
      <c r="H515" s="71"/>
      <c r="I515" s="38"/>
      <c r="J515" s="38"/>
      <c r="K515" s="38"/>
      <c r="L515" s="38"/>
      <c r="M515" s="38"/>
      <c r="N515" s="38"/>
      <c r="O515" s="38"/>
      <c r="P515" s="38"/>
      <c r="Q515" s="38"/>
      <c r="R515" s="38"/>
      <c r="S515" s="38"/>
      <c r="AC515" s="38"/>
      <c r="AD515" s="38"/>
      <c r="AE515" s="38"/>
      <c r="AF515" s="38"/>
    </row>
    <row r="516" spans="1:32">
      <c r="A516" s="71"/>
      <c r="B516" s="71"/>
      <c r="C516" s="38"/>
      <c r="D516" s="71"/>
      <c r="E516" s="38"/>
      <c r="F516" s="71"/>
      <c r="G516" s="38"/>
      <c r="H516" s="71"/>
      <c r="I516" s="38"/>
      <c r="J516" s="38"/>
      <c r="K516" s="38"/>
      <c r="L516" s="38"/>
      <c r="M516" s="38"/>
      <c r="N516" s="38"/>
      <c r="O516" s="38"/>
      <c r="P516" s="38"/>
      <c r="Q516" s="38"/>
      <c r="R516" s="38"/>
      <c r="S516" s="38"/>
      <c r="AC516" s="38"/>
      <c r="AD516" s="38"/>
      <c r="AE516" s="38"/>
      <c r="AF516" s="38"/>
    </row>
    <row r="517" spans="1:32">
      <c r="A517" s="71"/>
      <c r="B517" s="71"/>
      <c r="C517" s="38"/>
      <c r="D517" s="71"/>
      <c r="E517" s="38"/>
      <c r="F517" s="71"/>
      <c r="G517" s="38"/>
      <c r="H517" s="71"/>
      <c r="I517" s="38"/>
      <c r="J517" s="38"/>
      <c r="K517" s="38"/>
      <c r="L517" s="38"/>
      <c r="M517" s="38"/>
      <c r="N517" s="38"/>
      <c r="O517" s="38"/>
      <c r="P517" s="38"/>
      <c r="Q517" s="38"/>
      <c r="R517" s="38"/>
      <c r="S517" s="38"/>
      <c r="AC517" s="38"/>
      <c r="AD517" s="38"/>
      <c r="AE517" s="38"/>
      <c r="AF517" s="38"/>
    </row>
    <row r="518" spans="1:32">
      <c r="A518" s="71"/>
      <c r="B518" s="71"/>
      <c r="C518" s="38"/>
      <c r="D518" s="71"/>
      <c r="E518" s="38"/>
      <c r="F518" s="71"/>
      <c r="G518" s="38"/>
      <c r="H518" s="71"/>
      <c r="I518" s="38"/>
      <c r="J518" s="38"/>
      <c r="K518" s="38"/>
      <c r="L518" s="38"/>
      <c r="M518" s="38"/>
      <c r="N518" s="38"/>
      <c r="O518" s="38"/>
      <c r="P518" s="38"/>
      <c r="Q518" s="38"/>
      <c r="R518" s="38"/>
      <c r="S518" s="38"/>
      <c r="AC518" s="38"/>
      <c r="AD518" s="38"/>
      <c r="AE518" s="38"/>
      <c r="AF518" s="38"/>
    </row>
    <row r="519" spans="1:32">
      <c r="A519" s="71"/>
      <c r="B519" s="71"/>
      <c r="C519" s="38"/>
      <c r="D519" s="71"/>
      <c r="E519" s="38"/>
      <c r="F519" s="71"/>
      <c r="G519" s="38"/>
      <c r="H519" s="71"/>
      <c r="I519" s="38"/>
      <c r="J519" s="38"/>
      <c r="K519" s="38"/>
      <c r="L519" s="38"/>
      <c r="M519" s="38"/>
      <c r="N519" s="38"/>
      <c r="O519" s="38"/>
      <c r="P519" s="38"/>
      <c r="Q519" s="38"/>
      <c r="R519" s="38"/>
      <c r="S519" s="38"/>
      <c r="AC519" s="38"/>
      <c r="AD519" s="38"/>
      <c r="AE519" s="38"/>
      <c r="AF519" s="38"/>
    </row>
    <row r="520" spans="1:32">
      <c r="A520" s="71"/>
      <c r="B520" s="71"/>
      <c r="C520" s="38"/>
      <c r="D520" s="71"/>
      <c r="E520" s="38"/>
      <c r="F520" s="71"/>
      <c r="G520" s="38"/>
      <c r="H520" s="71"/>
      <c r="I520" s="38"/>
      <c r="J520" s="38"/>
      <c r="K520" s="38"/>
      <c r="L520" s="38"/>
      <c r="M520" s="38"/>
      <c r="N520" s="38"/>
      <c r="O520" s="38"/>
      <c r="P520" s="38"/>
      <c r="Q520" s="38"/>
      <c r="R520" s="38"/>
      <c r="S520" s="38"/>
      <c r="AC520" s="38"/>
      <c r="AD520" s="38"/>
      <c r="AE520" s="38"/>
      <c r="AF520" s="38"/>
    </row>
    <row r="521" spans="1:32">
      <c r="A521" s="71"/>
      <c r="B521" s="71"/>
      <c r="C521" s="38"/>
      <c r="D521" s="71"/>
      <c r="E521" s="38"/>
      <c r="F521" s="71"/>
      <c r="G521" s="38"/>
      <c r="H521" s="71"/>
      <c r="I521" s="38"/>
      <c r="J521" s="38"/>
      <c r="K521" s="38"/>
      <c r="L521" s="38"/>
      <c r="M521" s="38"/>
      <c r="N521" s="38"/>
      <c r="O521" s="38"/>
      <c r="P521" s="38"/>
      <c r="Q521" s="38"/>
      <c r="R521" s="38"/>
      <c r="S521" s="38"/>
      <c r="AC521" s="38"/>
      <c r="AD521" s="38"/>
      <c r="AE521" s="38"/>
      <c r="AF521" s="38"/>
    </row>
    <row r="522" spans="1:32">
      <c r="A522" s="71"/>
      <c r="B522" s="71"/>
      <c r="C522" s="38"/>
      <c r="D522" s="71"/>
      <c r="E522" s="38"/>
      <c r="F522" s="71"/>
      <c r="G522" s="38"/>
      <c r="H522" s="71"/>
      <c r="I522" s="38"/>
      <c r="J522" s="38"/>
      <c r="K522" s="38"/>
      <c r="L522" s="38"/>
      <c r="M522" s="38"/>
      <c r="N522" s="38"/>
      <c r="O522" s="38"/>
      <c r="P522" s="38"/>
      <c r="Q522" s="38"/>
      <c r="R522" s="38"/>
      <c r="S522" s="38"/>
      <c r="AC522" s="38"/>
      <c r="AD522" s="38"/>
      <c r="AE522" s="38"/>
      <c r="AF522" s="38"/>
    </row>
    <row r="523" spans="1:32">
      <c r="A523" s="71"/>
      <c r="B523" s="71"/>
      <c r="C523" s="38"/>
      <c r="D523" s="71"/>
      <c r="E523" s="38"/>
      <c r="F523" s="71"/>
      <c r="G523" s="38"/>
      <c r="H523" s="71"/>
      <c r="I523" s="38"/>
      <c r="J523" s="38"/>
      <c r="K523" s="38"/>
      <c r="L523" s="38"/>
      <c r="M523" s="38"/>
      <c r="N523" s="38"/>
      <c r="O523" s="38"/>
      <c r="P523" s="38"/>
      <c r="Q523" s="38"/>
      <c r="R523" s="38"/>
      <c r="S523" s="38"/>
      <c r="AC523" s="38"/>
      <c r="AD523" s="38"/>
      <c r="AE523" s="38"/>
      <c r="AF523" s="38"/>
    </row>
    <row r="524" spans="1:32">
      <c r="A524" s="71"/>
      <c r="B524" s="71"/>
      <c r="C524" s="38"/>
      <c r="D524" s="71"/>
      <c r="E524" s="38"/>
      <c r="F524" s="71"/>
      <c r="G524" s="38"/>
      <c r="H524" s="71"/>
      <c r="I524" s="38"/>
      <c r="J524" s="38"/>
      <c r="K524" s="38"/>
      <c r="L524" s="38"/>
      <c r="M524" s="38"/>
      <c r="N524" s="38"/>
      <c r="O524" s="38"/>
      <c r="P524" s="38"/>
      <c r="Q524" s="38"/>
      <c r="R524" s="38"/>
      <c r="S524" s="38"/>
      <c r="AC524" s="38"/>
      <c r="AD524" s="38"/>
      <c r="AE524" s="38"/>
      <c r="AF524" s="38"/>
    </row>
    <row r="525" spans="1:32">
      <c r="A525" s="71"/>
      <c r="B525" s="71"/>
      <c r="C525" s="38"/>
      <c r="D525" s="71"/>
      <c r="E525" s="38"/>
      <c r="F525" s="71"/>
      <c r="G525" s="38"/>
      <c r="H525" s="71"/>
      <c r="I525" s="38"/>
      <c r="J525" s="38"/>
      <c r="K525" s="38"/>
      <c r="L525" s="38"/>
      <c r="M525" s="38"/>
      <c r="N525" s="38"/>
      <c r="O525" s="38"/>
      <c r="P525" s="38"/>
      <c r="Q525" s="38"/>
      <c r="R525" s="38"/>
      <c r="S525" s="38"/>
      <c r="AC525" s="38"/>
      <c r="AD525" s="38"/>
      <c r="AE525" s="38"/>
      <c r="AF525" s="38"/>
    </row>
    <row r="526" spans="1:32">
      <c r="A526" s="71"/>
      <c r="B526" s="71"/>
      <c r="C526" s="38"/>
      <c r="D526" s="71"/>
      <c r="E526" s="38"/>
      <c r="F526" s="71"/>
      <c r="G526" s="38"/>
      <c r="H526" s="71"/>
      <c r="I526" s="38"/>
      <c r="J526" s="38"/>
      <c r="K526" s="38"/>
      <c r="L526" s="38"/>
      <c r="M526" s="38"/>
      <c r="N526" s="38"/>
      <c r="O526" s="38"/>
      <c r="P526" s="38"/>
      <c r="Q526" s="38"/>
      <c r="R526" s="38"/>
      <c r="S526" s="38"/>
      <c r="AC526" s="38"/>
      <c r="AD526" s="38"/>
      <c r="AE526" s="38"/>
      <c r="AF526" s="38"/>
    </row>
    <row r="527" spans="1:32">
      <c r="A527" s="71"/>
      <c r="B527" s="71"/>
      <c r="C527" s="38"/>
      <c r="D527" s="71"/>
      <c r="E527" s="38"/>
      <c r="F527" s="71"/>
      <c r="G527" s="38"/>
      <c r="H527" s="71"/>
      <c r="I527" s="38"/>
      <c r="J527" s="38"/>
      <c r="K527" s="38"/>
      <c r="L527" s="38"/>
      <c r="M527" s="38"/>
      <c r="N527" s="38"/>
      <c r="O527" s="38"/>
      <c r="P527" s="38"/>
      <c r="Q527" s="38"/>
      <c r="R527" s="38"/>
      <c r="S527" s="38"/>
      <c r="AC527" s="38"/>
      <c r="AD527" s="38"/>
      <c r="AE527" s="38"/>
      <c r="AF527" s="38"/>
    </row>
    <row r="528" spans="1:32">
      <c r="A528" s="71"/>
      <c r="B528" s="71"/>
      <c r="C528" s="38"/>
      <c r="D528" s="71"/>
      <c r="E528" s="38"/>
      <c r="F528" s="71"/>
      <c r="G528" s="38"/>
      <c r="H528" s="71"/>
      <c r="I528" s="38"/>
      <c r="J528" s="38"/>
      <c r="K528" s="38"/>
      <c r="L528" s="38"/>
      <c r="M528" s="38"/>
      <c r="N528" s="38"/>
      <c r="O528" s="38"/>
      <c r="P528" s="38"/>
      <c r="Q528" s="38"/>
      <c r="R528" s="38"/>
      <c r="S528" s="38"/>
      <c r="AC528" s="38"/>
      <c r="AD528" s="38"/>
      <c r="AE528" s="38"/>
      <c r="AF528" s="38"/>
    </row>
    <row r="529" spans="1:32">
      <c r="A529" s="71"/>
      <c r="B529" s="71"/>
      <c r="C529" s="38"/>
      <c r="D529" s="71"/>
      <c r="E529" s="38"/>
      <c r="F529" s="71"/>
      <c r="G529" s="38"/>
      <c r="H529" s="71"/>
      <c r="I529" s="38"/>
      <c r="J529" s="38"/>
      <c r="K529" s="38"/>
      <c r="L529" s="38"/>
      <c r="M529" s="38"/>
      <c r="N529" s="38"/>
      <c r="O529" s="38"/>
      <c r="P529" s="38"/>
      <c r="Q529" s="38"/>
      <c r="R529" s="38"/>
      <c r="S529" s="38"/>
      <c r="AC529" s="38"/>
      <c r="AD529" s="38"/>
      <c r="AE529" s="38"/>
      <c r="AF529" s="38"/>
    </row>
    <row r="530" spans="1:32">
      <c r="A530" s="71"/>
      <c r="B530" s="71"/>
      <c r="C530" s="38"/>
      <c r="D530" s="71"/>
      <c r="E530" s="38"/>
      <c r="F530" s="71"/>
      <c r="G530" s="38"/>
      <c r="H530" s="71"/>
      <c r="I530" s="38"/>
      <c r="J530" s="38"/>
      <c r="K530" s="38"/>
      <c r="L530" s="38"/>
      <c r="M530" s="38"/>
      <c r="N530" s="38"/>
      <c r="O530" s="38"/>
      <c r="P530" s="38"/>
      <c r="Q530" s="38"/>
      <c r="R530" s="38"/>
      <c r="S530" s="38"/>
      <c r="AC530" s="38"/>
      <c r="AD530" s="38"/>
      <c r="AE530" s="38"/>
      <c r="AF530" s="38"/>
    </row>
    <row r="531" spans="1:32">
      <c r="A531" s="71"/>
      <c r="B531" s="71"/>
      <c r="C531" s="38"/>
      <c r="D531" s="71"/>
      <c r="E531" s="38"/>
      <c r="F531" s="71"/>
      <c r="G531" s="38"/>
      <c r="H531" s="71"/>
      <c r="I531" s="38"/>
      <c r="J531" s="38"/>
      <c r="K531" s="38"/>
      <c r="L531" s="38"/>
      <c r="M531" s="38"/>
      <c r="N531" s="38"/>
      <c r="O531" s="38"/>
      <c r="P531" s="38"/>
      <c r="Q531" s="38"/>
      <c r="R531" s="38"/>
      <c r="S531" s="38"/>
      <c r="AC531" s="38"/>
      <c r="AD531" s="38"/>
      <c r="AE531" s="38"/>
      <c r="AF531" s="38"/>
    </row>
    <row r="532" spans="1:32">
      <c r="A532" s="71"/>
      <c r="B532" s="71"/>
      <c r="C532" s="38"/>
      <c r="D532" s="71"/>
      <c r="E532" s="38"/>
      <c r="F532" s="71"/>
      <c r="G532" s="38"/>
      <c r="H532" s="71"/>
      <c r="I532" s="38"/>
      <c r="J532" s="38"/>
      <c r="K532" s="38"/>
      <c r="L532" s="38"/>
      <c r="M532" s="38"/>
      <c r="N532" s="38"/>
      <c r="O532" s="38"/>
      <c r="P532" s="38"/>
      <c r="Q532" s="38"/>
      <c r="R532" s="38"/>
      <c r="S532" s="38"/>
      <c r="AC532" s="38"/>
      <c r="AD532" s="38"/>
      <c r="AE532" s="38"/>
      <c r="AF532" s="38"/>
    </row>
    <row r="533" spans="1:32">
      <c r="A533" s="71"/>
      <c r="B533" s="71"/>
      <c r="C533" s="38"/>
      <c r="D533" s="71"/>
      <c r="E533" s="38"/>
      <c r="F533" s="71"/>
      <c r="G533" s="38"/>
      <c r="H533" s="71"/>
      <c r="I533" s="38"/>
      <c r="J533" s="38"/>
      <c r="K533" s="38"/>
      <c r="L533" s="38"/>
      <c r="M533" s="38"/>
      <c r="N533" s="38"/>
      <c r="O533" s="38"/>
      <c r="P533" s="38"/>
      <c r="Q533" s="38"/>
      <c r="R533" s="38"/>
      <c r="S533" s="38"/>
      <c r="AC533" s="38"/>
      <c r="AD533" s="38"/>
      <c r="AE533" s="38"/>
      <c r="AF533" s="38"/>
    </row>
    <row r="534" spans="1:32">
      <c r="A534" s="71"/>
      <c r="B534" s="71"/>
      <c r="C534" s="38"/>
      <c r="D534" s="71"/>
      <c r="E534" s="38"/>
      <c r="F534" s="71"/>
      <c r="G534" s="38"/>
      <c r="H534" s="71"/>
      <c r="I534" s="38"/>
      <c r="J534" s="38"/>
      <c r="K534" s="38"/>
      <c r="L534" s="38"/>
      <c r="M534" s="38"/>
      <c r="N534" s="38"/>
      <c r="O534" s="38"/>
      <c r="P534" s="38"/>
      <c r="Q534" s="38"/>
      <c r="R534" s="38"/>
      <c r="S534" s="38"/>
      <c r="AC534" s="38"/>
      <c r="AD534" s="38"/>
      <c r="AE534" s="38"/>
      <c r="AF534" s="38"/>
    </row>
    <row r="535" spans="1:32">
      <c r="A535" s="71"/>
      <c r="B535" s="71"/>
      <c r="C535" s="38"/>
      <c r="D535" s="71"/>
      <c r="E535" s="38"/>
      <c r="F535" s="71"/>
      <c r="G535" s="38"/>
      <c r="H535" s="71"/>
      <c r="I535" s="38"/>
      <c r="J535" s="38"/>
      <c r="K535" s="38"/>
      <c r="L535" s="38"/>
      <c r="M535" s="38"/>
      <c r="N535" s="38"/>
      <c r="O535" s="38"/>
      <c r="P535" s="38"/>
      <c r="Q535" s="38"/>
      <c r="R535" s="38"/>
      <c r="S535" s="38"/>
      <c r="AC535" s="38"/>
      <c r="AD535" s="38"/>
      <c r="AE535" s="38"/>
      <c r="AF535" s="38"/>
    </row>
    <row r="536" spans="1:32">
      <c r="A536" s="71"/>
      <c r="B536" s="71"/>
      <c r="C536" s="38"/>
      <c r="D536" s="71"/>
      <c r="E536" s="38"/>
      <c r="F536" s="71"/>
      <c r="G536" s="38"/>
      <c r="H536" s="71"/>
      <c r="I536" s="38"/>
      <c r="J536" s="38"/>
      <c r="K536" s="38"/>
      <c r="L536" s="38"/>
      <c r="M536" s="38"/>
      <c r="N536" s="38"/>
      <c r="O536" s="38"/>
      <c r="P536" s="38"/>
      <c r="Q536" s="38"/>
      <c r="R536" s="38"/>
      <c r="S536" s="38"/>
      <c r="AC536" s="38"/>
      <c r="AD536" s="38"/>
      <c r="AE536" s="38"/>
      <c r="AF536" s="38"/>
    </row>
    <row r="537" spans="1:32">
      <c r="A537" s="71"/>
      <c r="B537" s="71"/>
      <c r="C537" s="38"/>
      <c r="D537" s="71"/>
      <c r="E537" s="38"/>
      <c r="F537" s="71"/>
      <c r="G537" s="38"/>
      <c r="H537" s="71"/>
      <c r="I537" s="38"/>
      <c r="J537" s="38"/>
      <c r="K537" s="38"/>
      <c r="L537" s="38"/>
      <c r="M537" s="38"/>
      <c r="N537" s="38"/>
      <c r="O537" s="38"/>
      <c r="P537" s="38"/>
      <c r="Q537" s="38"/>
      <c r="R537" s="38"/>
      <c r="S537" s="38"/>
      <c r="AC537" s="38"/>
      <c r="AD537" s="38"/>
      <c r="AE537" s="38"/>
      <c r="AF537" s="38"/>
    </row>
    <row r="538" spans="1:32">
      <c r="A538" s="71"/>
      <c r="B538" s="71"/>
      <c r="C538" s="38"/>
      <c r="D538" s="71"/>
      <c r="E538" s="38"/>
      <c r="F538" s="71"/>
      <c r="G538" s="38"/>
      <c r="H538" s="71"/>
      <c r="I538" s="38"/>
      <c r="J538" s="38"/>
      <c r="K538" s="38"/>
      <c r="L538" s="38"/>
      <c r="M538" s="38"/>
      <c r="N538" s="38"/>
      <c r="O538" s="38"/>
      <c r="P538" s="38"/>
      <c r="Q538" s="38"/>
      <c r="R538" s="38"/>
      <c r="S538" s="38"/>
      <c r="AC538" s="38"/>
      <c r="AD538" s="38"/>
      <c r="AE538" s="38"/>
      <c r="AF538" s="38"/>
    </row>
    <row r="539" spans="1:32">
      <c r="A539" s="71"/>
      <c r="B539" s="71"/>
      <c r="C539" s="38"/>
      <c r="D539" s="71"/>
      <c r="E539" s="38"/>
      <c r="F539" s="71"/>
      <c r="G539" s="38"/>
      <c r="H539" s="71"/>
      <c r="I539" s="38"/>
      <c r="J539" s="38"/>
      <c r="K539" s="38"/>
      <c r="L539" s="38"/>
      <c r="M539" s="38"/>
      <c r="N539" s="38"/>
      <c r="O539" s="38"/>
      <c r="P539" s="38"/>
      <c r="Q539" s="38"/>
      <c r="R539" s="38"/>
      <c r="S539" s="38"/>
      <c r="AC539" s="38"/>
      <c r="AD539" s="38"/>
      <c r="AE539" s="38"/>
      <c r="AF539" s="38"/>
    </row>
    <row r="540" spans="1:32">
      <c r="A540" s="71"/>
      <c r="B540" s="71"/>
      <c r="C540" s="38"/>
      <c r="D540" s="71"/>
      <c r="E540" s="38"/>
      <c r="F540" s="71"/>
      <c r="G540" s="38"/>
      <c r="H540" s="71"/>
      <c r="I540" s="38"/>
      <c r="J540" s="38"/>
      <c r="K540" s="38"/>
      <c r="L540" s="38"/>
      <c r="M540" s="38"/>
      <c r="N540" s="38"/>
      <c r="O540" s="38"/>
      <c r="P540" s="38"/>
      <c r="Q540" s="38"/>
      <c r="R540" s="38"/>
      <c r="S540" s="38"/>
      <c r="AC540" s="38"/>
      <c r="AD540" s="38"/>
      <c r="AE540" s="38"/>
      <c r="AF540" s="38"/>
    </row>
    <row r="541" spans="1:32">
      <c r="A541" s="71"/>
      <c r="B541" s="71"/>
      <c r="C541" s="38"/>
      <c r="D541" s="71"/>
      <c r="E541" s="38"/>
      <c r="F541" s="71"/>
      <c r="G541" s="38"/>
      <c r="H541" s="71"/>
      <c r="I541" s="38"/>
      <c r="J541" s="38"/>
      <c r="K541" s="38"/>
      <c r="L541" s="38"/>
      <c r="M541" s="38"/>
      <c r="N541" s="38"/>
      <c r="O541" s="38"/>
      <c r="P541" s="38"/>
      <c r="Q541" s="38"/>
      <c r="R541" s="38"/>
      <c r="S541" s="38"/>
      <c r="AC541" s="38"/>
      <c r="AD541" s="38"/>
      <c r="AE541" s="38"/>
      <c r="AF541" s="38"/>
    </row>
    <row r="542" spans="1:32">
      <c r="A542" s="71"/>
      <c r="B542" s="71"/>
      <c r="C542" s="38"/>
      <c r="D542" s="71"/>
      <c r="E542" s="38"/>
      <c r="F542" s="71"/>
      <c r="G542" s="38"/>
      <c r="H542" s="71"/>
      <c r="I542" s="38"/>
      <c r="J542" s="38"/>
      <c r="K542" s="38"/>
      <c r="L542" s="38"/>
      <c r="M542" s="38"/>
      <c r="N542" s="38"/>
      <c r="O542" s="38"/>
      <c r="P542" s="38"/>
      <c r="Q542" s="38"/>
      <c r="R542" s="38"/>
      <c r="S542" s="38"/>
      <c r="AC542" s="38"/>
      <c r="AD542" s="38"/>
      <c r="AE542" s="38"/>
      <c r="AF542" s="38"/>
    </row>
    <row r="543" spans="1:32">
      <c r="A543" s="71"/>
      <c r="B543" s="71"/>
      <c r="C543" s="38"/>
      <c r="D543" s="71"/>
      <c r="E543" s="38"/>
      <c r="F543" s="71"/>
      <c r="G543" s="38"/>
      <c r="H543" s="71"/>
      <c r="I543" s="38"/>
      <c r="J543" s="38"/>
      <c r="K543" s="38"/>
      <c r="L543" s="38"/>
      <c r="M543" s="38"/>
      <c r="N543" s="38"/>
      <c r="O543" s="38"/>
      <c r="P543" s="38"/>
      <c r="Q543" s="38"/>
      <c r="R543" s="38"/>
      <c r="S543" s="38"/>
      <c r="AC543" s="38"/>
      <c r="AD543" s="38"/>
      <c r="AE543" s="38"/>
      <c r="AF543" s="38"/>
    </row>
    <row r="544" spans="1:32">
      <c r="A544" s="71"/>
      <c r="B544" s="71"/>
      <c r="C544" s="38"/>
      <c r="D544" s="71"/>
      <c r="E544" s="38"/>
      <c r="F544" s="71"/>
      <c r="G544" s="38"/>
      <c r="H544" s="71"/>
      <c r="I544" s="38"/>
      <c r="J544" s="38"/>
      <c r="K544" s="38"/>
      <c r="L544" s="38"/>
      <c r="M544" s="38"/>
      <c r="N544" s="38"/>
      <c r="O544" s="38"/>
      <c r="P544" s="38"/>
      <c r="Q544" s="38"/>
      <c r="R544" s="38"/>
      <c r="S544" s="38"/>
      <c r="AC544" s="38"/>
      <c r="AD544" s="38"/>
      <c r="AE544" s="38"/>
      <c r="AF544" s="38"/>
    </row>
    <row r="545" spans="1:32">
      <c r="A545" s="71"/>
      <c r="B545" s="71"/>
      <c r="C545" s="38"/>
      <c r="D545" s="71"/>
      <c r="E545" s="38"/>
      <c r="F545" s="71"/>
      <c r="G545" s="38"/>
      <c r="H545" s="71"/>
      <c r="I545" s="38"/>
      <c r="J545" s="38"/>
      <c r="K545" s="38"/>
      <c r="L545" s="38"/>
      <c r="M545" s="38"/>
      <c r="N545" s="38"/>
      <c r="O545" s="38"/>
      <c r="P545" s="38"/>
      <c r="Q545" s="38"/>
      <c r="R545" s="38"/>
      <c r="S545" s="38"/>
      <c r="AC545" s="38"/>
      <c r="AD545" s="38"/>
      <c r="AE545" s="38"/>
      <c r="AF545" s="38"/>
    </row>
    <row r="546" spans="1:32">
      <c r="A546" s="71"/>
      <c r="B546" s="71"/>
      <c r="C546" s="38"/>
      <c r="D546" s="71"/>
      <c r="E546" s="38"/>
      <c r="F546" s="71"/>
      <c r="G546" s="38"/>
      <c r="H546" s="71"/>
      <c r="I546" s="38"/>
      <c r="J546" s="38"/>
      <c r="K546" s="38"/>
      <c r="L546" s="38"/>
      <c r="M546" s="38"/>
      <c r="N546" s="38"/>
      <c r="O546" s="38"/>
      <c r="P546" s="38"/>
      <c r="Q546" s="38"/>
      <c r="R546" s="38"/>
      <c r="S546" s="38"/>
      <c r="AC546" s="38"/>
      <c r="AD546" s="38"/>
      <c r="AE546" s="38"/>
      <c r="AF546" s="38"/>
    </row>
    <row r="547" spans="1:32">
      <c r="A547" s="71"/>
      <c r="B547" s="71"/>
      <c r="C547" s="38"/>
      <c r="D547" s="71"/>
      <c r="E547" s="38"/>
      <c r="F547" s="71"/>
      <c r="G547" s="38"/>
      <c r="H547" s="71"/>
      <c r="I547" s="38"/>
      <c r="J547" s="38"/>
      <c r="K547" s="38"/>
      <c r="L547" s="38"/>
      <c r="M547" s="38"/>
      <c r="N547" s="38"/>
      <c r="O547" s="38"/>
      <c r="P547" s="38"/>
      <c r="Q547" s="38"/>
      <c r="R547" s="38"/>
      <c r="S547" s="38"/>
      <c r="AC547" s="38"/>
      <c r="AD547" s="38"/>
      <c r="AE547" s="38"/>
      <c r="AF547" s="38"/>
    </row>
    <row r="548" spans="1:32">
      <c r="A548" s="71"/>
      <c r="B548" s="71"/>
      <c r="C548" s="38"/>
      <c r="D548" s="71"/>
      <c r="E548" s="38"/>
      <c r="F548" s="71"/>
      <c r="G548" s="38"/>
      <c r="H548" s="71"/>
      <c r="I548" s="38"/>
      <c r="J548" s="38"/>
      <c r="K548" s="38"/>
      <c r="L548" s="38"/>
      <c r="M548" s="38"/>
      <c r="N548" s="38"/>
      <c r="O548" s="38"/>
      <c r="P548" s="38"/>
      <c r="Q548" s="38"/>
      <c r="R548" s="38"/>
      <c r="S548" s="38"/>
      <c r="AC548" s="38"/>
      <c r="AD548" s="38"/>
      <c r="AE548" s="38"/>
      <c r="AF548" s="38"/>
    </row>
    <row r="549" spans="1:32">
      <c r="A549" s="71"/>
      <c r="B549" s="71"/>
      <c r="C549" s="38"/>
      <c r="D549" s="71"/>
      <c r="E549" s="38"/>
      <c r="F549" s="71"/>
      <c r="G549" s="38"/>
      <c r="H549" s="71"/>
      <c r="I549" s="38"/>
      <c r="J549" s="38"/>
      <c r="K549" s="38"/>
      <c r="L549" s="38"/>
      <c r="M549" s="38"/>
      <c r="N549" s="38"/>
      <c r="O549" s="38"/>
      <c r="P549" s="38"/>
      <c r="Q549" s="38"/>
      <c r="R549" s="38"/>
      <c r="S549" s="38"/>
      <c r="AC549" s="38"/>
      <c r="AD549" s="38"/>
      <c r="AE549" s="38"/>
      <c r="AF549" s="38"/>
    </row>
    <row r="550" spans="1:32">
      <c r="A550" s="71"/>
      <c r="B550" s="71"/>
      <c r="C550" s="38"/>
      <c r="D550" s="71"/>
      <c r="E550" s="38"/>
      <c r="F550" s="71"/>
      <c r="G550" s="38"/>
      <c r="H550" s="71"/>
      <c r="I550" s="38"/>
      <c r="J550" s="38"/>
      <c r="K550" s="38"/>
      <c r="L550" s="38"/>
      <c r="M550" s="38"/>
      <c r="N550" s="38"/>
      <c r="O550" s="38"/>
      <c r="P550" s="38"/>
      <c r="Q550" s="38"/>
      <c r="R550" s="38"/>
      <c r="S550" s="38"/>
      <c r="AC550" s="38"/>
      <c r="AD550" s="38"/>
      <c r="AE550" s="38"/>
      <c r="AF550" s="38"/>
    </row>
    <row r="551" spans="1:32">
      <c r="A551" s="71"/>
      <c r="B551" s="71"/>
      <c r="C551" s="38"/>
      <c r="D551" s="71"/>
      <c r="E551" s="38"/>
      <c r="F551" s="71"/>
      <c r="G551" s="38"/>
      <c r="H551" s="71"/>
      <c r="I551" s="38"/>
      <c r="J551" s="38"/>
      <c r="K551" s="38"/>
      <c r="L551" s="38"/>
      <c r="M551" s="38"/>
      <c r="N551" s="38"/>
      <c r="O551" s="38"/>
      <c r="P551" s="38"/>
      <c r="Q551" s="38"/>
      <c r="R551" s="38"/>
      <c r="S551" s="38"/>
      <c r="AC551" s="38"/>
      <c r="AD551" s="38"/>
      <c r="AE551" s="38"/>
      <c r="AF551" s="38"/>
    </row>
    <row r="552" spans="1:32">
      <c r="A552" s="71"/>
      <c r="B552" s="71"/>
      <c r="C552" s="38"/>
      <c r="D552" s="71"/>
      <c r="E552" s="38"/>
      <c r="F552" s="71"/>
      <c r="G552" s="38"/>
      <c r="H552" s="71"/>
      <c r="I552" s="38"/>
      <c r="J552" s="38"/>
      <c r="K552" s="38"/>
      <c r="L552" s="38"/>
      <c r="M552" s="38"/>
      <c r="N552" s="38"/>
      <c r="O552" s="38"/>
      <c r="P552" s="38"/>
      <c r="Q552" s="38"/>
      <c r="R552" s="38"/>
      <c r="S552" s="38"/>
      <c r="AC552" s="38"/>
      <c r="AD552" s="38"/>
      <c r="AE552" s="38"/>
      <c r="AF552" s="38"/>
    </row>
    <row r="553" spans="1:32">
      <c r="A553" s="71"/>
      <c r="B553" s="71"/>
      <c r="C553" s="38"/>
      <c r="D553" s="71"/>
      <c r="E553" s="38"/>
      <c r="F553" s="71"/>
      <c r="G553" s="38"/>
      <c r="H553" s="71"/>
      <c r="I553" s="38"/>
      <c r="J553" s="38"/>
      <c r="K553" s="38"/>
      <c r="L553" s="38"/>
      <c r="M553" s="38"/>
      <c r="N553" s="38"/>
      <c r="O553" s="38"/>
      <c r="P553" s="38"/>
      <c r="Q553" s="38"/>
      <c r="R553" s="38"/>
      <c r="S553" s="38"/>
      <c r="AC553" s="38"/>
      <c r="AD553" s="38"/>
      <c r="AE553" s="38"/>
      <c r="AF553" s="38"/>
    </row>
    <row r="554" spans="1:32">
      <c r="A554" s="71"/>
      <c r="B554" s="71"/>
      <c r="C554" s="38"/>
      <c r="D554" s="71"/>
      <c r="E554" s="38"/>
      <c r="F554" s="71"/>
      <c r="G554" s="38"/>
      <c r="H554" s="71"/>
      <c r="I554" s="38"/>
      <c r="J554" s="38"/>
      <c r="K554" s="38"/>
      <c r="L554" s="38"/>
      <c r="M554" s="38"/>
      <c r="N554" s="38"/>
      <c r="O554" s="38"/>
      <c r="P554" s="38"/>
      <c r="Q554" s="38"/>
      <c r="R554" s="38"/>
      <c r="S554" s="38"/>
      <c r="AC554" s="38"/>
      <c r="AD554" s="38"/>
      <c r="AE554" s="38"/>
      <c r="AF554" s="38"/>
    </row>
    <row r="555" spans="1:32">
      <c r="A555" s="71"/>
      <c r="B555" s="71"/>
      <c r="C555" s="38"/>
      <c r="D555" s="71"/>
      <c r="E555" s="38"/>
      <c r="F555" s="71"/>
      <c r="G555" s="38"/>
      <c r="H555" s="71"/>
      <c r="I555" s="38"/>
      <c r="J555" s="38"/>
      <c r="K555" s="38"/>
      <c r="L555" s="38"/>
      <c r="M555" s="38"/>
      <c r="N555" s="38"/>
      <c r="O555" s="38"/>
      <c r="P555" s="38"/>
      <c r="Q555" s="38"/>
      <c r="R555" s="38"/>
      <c r="S555" s="38"/>
      <c r="AC555" s="38"/>
      <c r="AD555" s="38"/>
      <c r="AE555" s="38"/>
      <c r="AF555" s="38"/>
    </row>
    <row r="556" spans="1:32">
      <c r="A556" s="71"/>
      <c r="B556" s="71"/>
      <c r="C556" s="38"/>
      <c r="D556" s="71"/>
      <c r="E556" s="38"/>
      <c r="F556" s="71"/>
      <c r="G556" s="38"/>
      <c r="H556" s="71"/>
      <c r="I556" s="38"/>
      <c r="J556" s="38"/>
      <c r="K556" s="38"/>
      <c r="L556" s="38"/>
      <c r="M556" s="38"/>
      <c r="N556" s="38"/>
      <c r="O556" s="38"/>
      <c r="P556" s="38"/>
      <c r="Q556" s="38"/>
      <c r="R556" s="38"/>
      <c r="S556" s="38"/>
      <c r="AC556" s="38"/>
      <c r="AD556" s="38"/>
      <c r="AE556" s="38"/>
      <c r="AF556" s="38"/>
    </row>
    <row r="557" spans="1:32">
      <c r="A557" s="71"/>
      <c r="B557" s="71"/>
      <c r="C557" s="38"/>
      <c r="D557" s="71"/>
      <c r="E557" s="38"/>
      <c r="F557" s="71"/>
      <c r="G557" s="38"/>
      <c r="H557" s="71"/>
      <c r="I557" s="38"/>
      <c r="J557" s="38"/>
      <c r="K557" s="38"/>
      <c r="L557" s="38"/>
      <c r="M557" s="38"/>
      <c r="N557" s="38"/>
      <c r="O557" s="38"/>
      <c r="P557" s="38"/>
      <c r="Q557" s="38"/>
      <c r="R557" s="38"/>
      <c r="S557" s="38"/>
      <c r="AC557" s="38"/>
      <c r="AD557" s="38"/>
      <c r="AE557" s="38"/>
      <c r="AF557" s="38"/>
    </row>
    <row r="558" spans="1:32">
      <c r="A558" s="71"/>
      <c r="B558" s="71"/>
      <c r="C558" s="38"/>
      <c r="D558" s="71"/>
      <c r="E558" s="38"/>
      <c r="F558" s="71"/>
      <c r="G558" s="38"/>
      <c r="H558" s="71"/>
      <c r="I558" s="38"/>
      <c r="J558" s="38"/>
      <c r="K558" s="38"/>
      <c r="L558" s="38"/>
      <c r="M558" s="38"/>
      <c r="N558" s="38"/>
      <c r="O558" s="38"/>
      <c r="P558" s="38"/>
      <c r="Q558" s="38"/>
      <c r="R558" s="38"/>
      <c r="S558" s="38"/>
      <c r="AC558" s="38"/>
      <c r="AD558" s="38"/>
      <c r="AE558" s="38"/>
      <c r="AF558" s="38"/>
    </row>
    <row r="559" spans="1:32">
      <c r="A559" s="71"/>
      <c r="B559" s="71"/>
      <c r="C559" s="38"/>
      <c r="D559" s="71"/>
      <c r="E559" s="38"/>
      <c r="F559" s="71"/>
      <c r="G559" s="38"/>
      <c r="H559" s="71"/>
      <c r="I559" s="38"/>
      <c r="J559" s="38"/>
      <c r="K559" s="38"/>
      <c r="L559" s="38"/>
      <c r="M559" s="38"/>
      <c r="N559" s="38"/>
      <c r="O559" s="38"/>
      <c r="P559" s="38"/>
      <c r="Q559" s="38"/>
      <c r="R559" s="38"/>
      <c r="S559" s="38"/>
      <c r="AC559" s="38"/>
      <c r="AD559" s="38"/>
      <c r="AE559" s="38"/>
      <c r="AF559" s="38"/>
    </row>
    <row r="560" spans="1:32">
      <c r="A560" s="71"/>
      <c r="B560" s="71"/>
      <c r="C560" s="38"/>
      <c r="D560" s="71"/>
      <c r="E560" s="38"/>
      <c r="F560" s="71"/>
      <c r="G560" s="38"/>
      <c r="H560" s="71"/>
      <c r="I560" s="38"/>
      <c r="J560" s="38"/>
      <c r="K560" s="38"/>
      <c r="L560" s="38"/>
      <c r="M560" s="38"/>
      <c r="N560" s="38"/>
      <c r="O560" s="38"/>
      <c r="P560" s="38"/>
      <c r="Q560" s="38"/>
      <c r="R560" s="38"/>
      <c r="S560" s="38"/>
      <c r="AC560" s="38"/>
      <c r="AD560" s="38"/>
      <c r="AE560" s="38"/>
      <c r="AF560" s="38"/>
    </row>
    <row r="561" spans="1:32">
      <c r="A561" s="71"/>
      <c r="B561" s="71"/>
      <c r="C561" s="38"/>
      <c r="D561" s="71"/>
      <c r="E561" s="38"/>
      <c r="F561" s="71"/>
      <c r="G561" s="38"/>
      <c r="H561" s="71"/>
      <c r="I561" s="38"/>
      <c r="J561" s="38"/>
      <c r="K561" s="38"/>
      <c r="L561" s="38"/>
      <c r="M561" s="38"/>
      <c r="N561" s="38"/>
      <c r="O561" s="38"/>
      <c r="P561" s="38"/>
      <c r="Q561" s="38"/>
      <c r="R561" s="38"/>
      <c r="S561" s="38"/>
      <c r="AC561" s="38"/>
      <c r="AD561" s="38"/>
      <c r="AE561" s="38"/>
      <c r="AF561" s="38"/>
    </row>
    <row r="562" spans="1:32">
      <c r="A562" s="71"/>
      <c r="B562" s="71"/>
      <c r="C562" s="38"/>
      <c r="D562" s="71"/>
      <c r="E562" s="38"/>
      <c r="F562" s="71"/>
      <c r="G562" s="38"/>
      <c r="H562" s="71"/>
      <c r="I562" s="38"/>
      <c r="J562" s="38"/>
      <c r="K562" s="38"/>
      <c r="L562" s="38"/>
      <c r="M562" s="38"/>
      <c r="N562" s="38"/>
      <c r="O562" s="38"/>
      <c r="P562" s="38"/>
      <c r="Q562" s="38"/>
      <c r="R562" s="38"/>
      <c r="S562" s="38"/>
      <c r="AC562" s="38"/>
      <c r="AD562" s="38"/>
      <c r="AE562" s="38"/>
      <c r="AF562" s="38"/>
    </row>
    <row r="563" spans="1:32">
      <c r="A563" s="71"/>
      <c r="B563" s="71"/>
      <c r="C563" s="38"/>
      <c r="D563" s="71"/>
      <c r="E563" s="38"/>
      <c r="F563" s="71"/>
      <c r="G563" s="38"/>
      <c r="H563" s="71"/>
      <c r="I563" s="38"/>
      <c r="J563" s="38"/>
      <c r="K563" s="38"/>
      <c r="L563" s="38"/>
      <c r="M563" s="38"/>
      <c r="N563" s="38"/>
      <c r="O563" s="38"/>
      <c r="P563" s="38"/>
      <c r="Q563" s="38"/>
      <c r="R563" s="38"/>
      <c r="S563" s="38"/>
      <c r="AC563" s="38"/>
      <c r="AD563" s="38"/>
      <c r="AE563" s="38"/>
      <c r="AF563" s="38"/>
    </row>
    <row r="564" spans="1:32">
      <c r="A564" s="71"/>
      <c r="B564" s="71"/>
      <c r="C564" s="38"/>
      <c r="D564" s="71"/>
      <c r="E564" s="38"/>
      <c r="F564" s="71"/>
      <c r="G564" s="38"/>
      <c r="H564" s="71"/>
      <c r="I564" s="38"/>
      <c r="J564" s="38"/>
      <c r="K564" s="38"/>
      <c r="L564" s="38"/>
      <c r="M564" s="38"/>
      <c r="N564" s="38"/>
      <c r="O564" s="38"/>
      <c r="P564" s="38"/>
      <c r="Q564" s="38"/>
      <c r="R564" s="38"/>
      <c r="S564" s="38"/>
      <c r="AC564" s="38"/>
      <c r="AD564" s="38"/>
      <c r="AE564" s="38"/>
      <c r="AF564" s="38"/>
    </row>
    <row r="565" spans="1:32">
      <c r="A565" s="71"/>
      <c r="B565" s="71"/>
      <c r="C565" s="38"/>
      <c r="D565" s="71"/>
      <c r="E565" s="38"/>
      <c r="F565" s="71"/>
      <c r="G565" s="38"/>
      <c r="H565" s="71"/>
      <c r="I565" s="38"/>
      <c r="J565" s="38"/>
      <c r="K565" s="38"/>
      <c r="L565" s="38"/>
      <c r="M565" s="38"/>
      <c r="N565" s="38"/>
      <c r="O565" s="38"/>
      <c r="P565" s="38"/>
      <c r="Q565" s="38"/>
      <c r="R565" s="38"/>
      <c r="S565" s="38"/>
      <c r="AC565" s="38"/>
      <c r="AD565" s="38"/>
      <c r="AE565" s="38"/>
      <c r="AF565" s="38"/>
    </row>
    <row r="566" spans="1:32">
      <c r="A566" s="71"/>
      <c r="B566" s="71"/>
      <c r="C566" s="38"/>
      <c r="D566" s="71"/>
      <c r="E566" s="38"/>
      <c r="F566" s="71"/>
      <c r="G566" s="38"/>
      <c r="H566" s="71"/>
      <c r="I566" s="38"/>
      <c r="J566" s="38"/>
      <c r="K566" s="38"/>
      <c r="L566" s="38"/>
      <c r="M566" s="38"/>
      <c r="N566" s="38"/>
      <c r="O566" s="38"/>
      <c r="P566" s="38"/>
      <c r="Q566" s="38"/>
      <c r="R566" s="38"/>
      <c r="S566" s="38"/>
      <c r="AC566" s="38"/>
      <c r="AD566" s="38"/>
      <c r="AE566" s="38"/>
      <c r="AF566" s="38"/>
    </row>
    <row r="567" spans="1:32">
      <c r="A567" s="71"/>
      <c r="B567" s="71"/>
      <c r="C567" s="38"/>
      <c r="D567" s="71"/>
      <c r="E567" s="38"/>
      <c r="F567" s="71"/>
      <c r="G567" s="38"/>
      <c r="H567" s="71"/>
      <c r="I567" s="38"/>
      <c r="J567" s="38"/>
      <c r="K567" s="38"/>
      <c r="L567" s="38"/>
      <c r="M567" s="38"/>
      <c r="N567" s="38"/>
      <c r="O567" s="38"/>
      <c r="P567" s="38"/>
      <c r="Q567" s="38"/>
      <c r="R567" s="38"/>
      <c r="S567" s="38"/>
      <c r="AC567" s="38"/>
      <c r="AD567" s="38"/>
      <c r="AE567" s="38"/>
      <c r="AF567" s="38"/>
    </row>
    <row r="568" spans="1:32">
      <c r="A568" s="71"/>
      <c r="B568" s="71"/>
      <c r="C568" s="38"/>
      <c r="D568" s="71"/>
      <c r="E568" s="38"/>
      <c r="F568" s="71"/>
      <c r="G568" s="38"/>
      <c r="H568" s="71"/>
      <c r="I568" s="38"/>
      <c r="J568" s="38"/>
      <c r="K568" s="38"/>
      <c r="L568" s="38"/>
      <c r="M568" s="38"/>
      <c r="N568" s="38"/>
      <c r="O568" s="38"/>
      <c r="P568" s="38"/>
      <c r="Q568" s="38"/>
      <c r="R568" s="38"/>
      <c r="S568" s="38"/>
      <c r="AC568" s="38"/>
      <c r="AD568" s="38"/>
      <c r="AE568" s="38"/>
      <c r="AF568" s="38"/>
    </row>
    <row r="569" spans="1:32">
      <c r="A569" s="71"/>
      <c r="B569" s="71"/>
      <c r="C569" s="38"/>
      <c r="D569" s="71"/>
      <c r="E569" s="38"/>
      <c r="F569" s="71"/>
      <c r="G569" s="38"/>
      <c r="H569" s="71"/>
      <c r="I569" s="38"/>
      <c r="J569" s="38"/>
      <c r="K569" s="38"/>
      <c r="L569" s="38"/>
      <c r="M569" s="38"/>
      <c r="N569" s="38"/>
      <c r="O569" s="38"/>
      <c r="P569" s="38"/>
      <c r="Q569" s="38"/>
      <c r="R569" s="38"/>
      <c r="S569" s="38"/>
      <c r="AC569" s="38"/>
      <c r="AD569" s="38"/>
      <c r="AE569" s="38"/>
      <c r="AF569" s="38"/>
    </row>
    <row r="570" spans="1:32">
      <c r="A570" s="71"/>
      <c r="B570" s="71"/>
      <c r="C570" s="38"/>
      <c r="D570" s="71"/>
      <c r="E570" s="38"/>
      <c r="F570" s="71"/>
      <c r="G570" s="38"/>
      <c r="H570" s="71"/>
      <c r="I570" s="38"/>
      <c r="J570" s="38"/>
      <c r="K570" s="38"/>
      <c r="L570" s="38"/>
      <c r="M570" s="38"/>
      <c r="N570" s="38"/>
      <c r="O570" s="38"/>
      <c r="P570" s="38"/>
      <c r="Q570" s="38"/>
      <c r="R570" s="38"/>
      <c r="S570" s="38"/>
      <c r="AC570" s="38"/>
      <c r="AD570" s="38"/>
      <c r="AE570" s="38"/>
      <c r="AF570" s="38"/>
    </row>
    <row r="571" spans="1:32">
      <c r="A571" s="71"/>
      <c r="B571" s="71"/>
      <c r="C571" s="38"/>
      <c r="D571" s="71"/>
      <c r="E571" s="38"/>
      <c r="F571" s="71"/>
      <c r="G571" s="38"/>
      <c r="H571" s="71"/>
      <c r="I571" s="38"/>
      <c r="J571" s="38"/>
      <c r="K571" s="38"/>
      <c r="L571" s="38"/>
      <c r="M571" s="38"/>
      <c r="N571" s="38"/>
      <c r="O571" s="38"/>
      <c r="P571" s="38"/>
      <c r="Q571" s="38"/>
      <c r="R571" s="38"/>
      <c r="S571" s="38"/>
      <c r="AC571" s="38"/>
      <c r="AD571" s="38"/>
      <c r="AE571" s="38"/>
      <c r="AF571" s="38"/>
    </row>
    <row r="572" spans="1:32">
      <c r="A572" s="71"/>
      <c r="B572" s="71"/>
      <c r="C572" s="38"/>
      <c r="D572" s="71"/>
      <c r="E572" s="38"/>
      <c r="F572" s="71"/>
      <c r="G572" s="38"/>
      <c r="H572" s="71"/>
      <c r="I572" s="38"/>
      <c r="J572" s="38"/>
      <c r="K572" s="38"/>
      <c r="L572" s="38"/>
      <c r="M572" s="38"/>
      <c r="N572" s="38"/>
      <c r="O572" s="38"/>
      <c r="P572" s="38"/>
      <c r="Q572" s="38"/>
      <c r="R572" s="38"/>
      <c r="S572" s="38"/>
      <c r="AC572" s="38"/>
      <c r="AD572" s="38"/>
      <c r="AE572" s="38"/>
      <c r="AF572" s="38"/>
    </row>
    <row r="573" spans="1:32">
      <c r="A573" s="71"/>
      <c r="B573" s="71"/>
      <c r="C573" s="38"/>
      <c r="D573" s="71"/>
      <c r="E573" s="38"/>
      <c r="F573" s="71"/>
      <c r="G573" s="38"/>
      <c r="H573" s="71"/>
      <c r="I573" s="38"/>
      <c r="J573" s="38"/>
      <c r="K573" s="38"/>
      <c r="L573" s="38"/>
      <c r="M573" s="38"/>
      <c r="N573" s="38"/>
      <c r="O573" s="38"/>
      <c r="P573" s="38"/>
      <c r="Q573" s="38"/>
      <c r="R573" s="38"/>
      <c r="S573" s="38"/>
      <c r="AC573" s="38"/>
      <c r="AD573" s="38"/>
      <c r="AE573" s="38"/>
      <c r="AF573" s="38"/>
    </row>
    <row r="574" spans="1:32">
      <c r="A574" s="71"/>
      <c r="B574" s="71"/>
      <c r="C574" s="38"/>
      <c r="D574" s="71"/>
      <c r="E574" s="38"/>
      <c r="F574" s="71"/>
      <c r="G574" s="38"/>
      <c r="H574" s="71"/>
      <c r="I574" s="38"/>
      <c r="J574" s="38"/>
      <c r="K574" s="38"/>
      <c r="L574" s="38"/>
      <c r="M574" s="38"/>
      <c r="N574" s="38"/>
      <c r="O574" s="38"/>
      <c r="P574" s="38"/>
      <c r="Q574" s="38"/>
      <c r="R574" s="38"/>
      <c r="S574" s="38"/>
      <c r="AC574" s="38"/>
      <c r="AD574" s="38"/>
      <c r="AE574" s="38"/>
      <c r="AF574" s="38"/>
    </row>
    <row r="575" spans="1:32">
      <c r="A575" s="71"/>
      <c r="B575" s="71"/>
      <c r="C575" s="38"/>
      <c r="D575" s="71"/>
      <c r="E575" s="38"/>
      <c r="F575" s="71"/>
      <c r="G575" s="38"/>
      <c r="H575" s="71"/>
      <c r="I575" s="38"/>
      <c r="J575" s="38"/>
      <c r="K575" s="38"/>
      <c r="L575" s="38"/>
      <c r="M575" s="38"/>
      <c r="N575" s="38"/>
      <c r="O575" s="38"/>
      <c r="P575" s="38"/>
      <c r="Q575" s="38"/>
      <c r="R575" s="38"/>
      <c r="S575" s="38"/>
      <c r="AC575" s="38"/>
      <c r="AD575" s="38"/>
      <c r="AE575" s="38"/>
      <c r="AF575" s="38"/>
    </row>
    <row r="576" spans="1:32">
      <c r="A576" s="71"/>
      <c r="B576" s="71"/>
      <c r="C576" s="38"/>
      <c r="D576" s="71"/>
      <c r="E576" s="38"/>
      <c r="F576" s="71"/>
      <c r="G576" s="38"/>
      <c r="H576" s="71"/>
      <c r="I576" s="38"/>
      <c r="J576" s="38"/>
      <c r="K576" s="38"/>
      <c r="L576" s="38"/>
      <c r="M576" s="38"/>
      <c r="N576" s="38"/>
      <c r="O576" s="38"/>
      <c r="P576" s="38"/>
      <c r="Q576" s="38"/>
      <c r="R576" s="38"/>
      <c r="S576" s="38"/>
      <c r="AC576" s="38"/>
      <c r="AD576" s="38"/>
      <c r="AE576" s="38"/>
      <c r="AF576" s="38"/>
    </row>
    <row r="577" spans="1:32">
      <c r="A577" s="71"/>
      <c r="B577" s="71"/>
      <c r="C577" s="38"/>
      <c r="D577" s="71"/>
      <c r="E577" s="38"/>
      <c r="F577" s="71"/>
      <c r="G577" s="38"/>
      <c r="H577" s="71"/>
      <c r="I577" s="38"/>
      <c r="J577" s="38"/>
      <c r="K577" s="38"/>
      <c r="L577" s="38"/>
      <c r="M577" s="38"/>
      <c r="N577" s="38"/>
      <c r="O577" s="38"/>
      <c r="P577" s="38"/>
      <c r="Q577" s="38"/>
      <c r="R577" s="38"/>
      <c r="S577" s="38"/>
      <c r="AC577" s="38"/>
      <c r="AD577" s="38"/>
      <c r="AE577" s="38"/>
      <c r="AF577" s="38"/>
    </row>
    <row r="578" spans="1:32">
      <c r="A578" s="71"/>
      <c r="B578" s="71"/>
      <c r="C578" s="38"/>
      <c r="D578" s="71"/>
      <c r="E578" s="38"/>
      <c r="F578" s="71"/>
      <c r="G578" s="38"/>
      <c r="H578" s="71"/>
      <c r="I578" s="38"/>
      <c r="J578" s="38"/>
      <c r="K578" s="38"/>
      <c r="L578" s="38"/>
      <c r="M578" s="38"/>
      <c r="N578" s="38"/>
      <c r="O578" s="38"/>
      <c r="P578" s="38"/>
      <c r="Q578" s="38"/>
      <c r="R578" s="38"/>
      <c r="S578" s="38"/>
      <c r="AC578" s="38"/>
      <c r="AD578" s="38"/>
      <c r="AE578" s="38"/>
      <c r="AF578" s="38"/>
    </row>
    <row r="579" spans="1:32">
      <c r="A579" s="71"/>
      <c r="B579" s="71"/>
      <c r="C579" s="38"/>
      <c r="D579" s="71"/>
      <c r="E579" s="38"/>
      <c r="F579" s="71"/>
      <c r="G579" s="38"/>
      <c r="H579" s="71"/>
      <c r="I579" s="38"/>
      <c r="J579" s="38"/>
      <c r="K579" s="38"/>
      <c r="L579" s="38"/>
      <c r="M579" s="38"/>
      <c r="N579" s="38"/>
      <c r="O579" s="38"/>
      <c r="P579" s="38"/>
      <c r="Q579" s="38"/>
      <c r="R579" s="38"/>
      <c r="S579" s="38"/>
      <c r="AC579" s="38"/>
      <c r="AD579" s="38"/>
      <c r="AE579" s="38"/>
      <c r="AF579" s="38"/>
    </row>
    <row r="580" spans="1:32">
      <c r="A580" s="71"/>
      <c r="B580" s="71"/>
      <c r="C580" s="38"/>
      <c r="D580" s="71"/>
      <c r="E580" s="38"/>
      <c r="F580" s="71"/>
      <c r="G580" s="38"/>
      <c r="H580" s="71"/>
      <c r="I580" s="38"/>
      <c r="J580" s="38"/>
      <c r="K580" s="38"/>
      <c r="L580" s="38"/>
      <c r="M580" s="38"/>
      <c r="N580" s="38"/>
      <c r="O580" s="38"/>
      <c r="P580" s="38"/>
      <c r="Q580" s="38"/>
      <c r="R580" s="38"/>
      <c r="S580" s="38"/>
      <c r="AC580" s="38"/>
      <c r="AD580" s="38"/>
      <c r="AE580" s="38"/>
      <c r="AF580" s="38"/>
    </row>
    <row r="581" spans="1:32">
      <c r="A581" s="71"/>
      <c r="B581" s="71"/>
      <c r="C581" s="38"/>
      <c r="D581" s="71"/>
      <c r="E581" s="38"/>
      <c r="F581" s="71"/>
      <c r="G581" s="38"/>
      <c r="H581" s="71"/>
      <c r="I581" s="38"/>
      <c r="J581" s="38"/>
      <c r="K581" s="38"/>
      <c r="L581" s="38"/>
      <c r="M581" s="38"/>
      <c r="N581" s="38"/>
      <c r="O581" s="38"/>
      <c r="P581" s="38"/>
      <c r="Q581" s="38"/>
      <c r="R581" s="38"/>
      <c r="S581" s="38"/>
      <c r="AC581" s="38"/>
      <c r="AD581" s="38"/>
      <c r="AE581" s="38"/>
      <c r="AF581" s="38"/>
    </row>
    <row r="582" spans="1:32">
      <c r="A582" s="71"/>
      <c r="B582" s="71"/>
      <c r="C582" s="38"/>
      <c r="D582" s="71"/>
      <c r="E582" s="38"/>
      <c r="F582" s="71"/>
      <c r="G582" s="38"/>
      <c r="H582" s="71"/>
      <c r="I582" s="38"/>
      <c r="J582" s="38"/>
      <c r="K582" s="38"/>
      <c r="L582" s="38"/>
      <c r="M582" s="38"/>
      <c r="N582" s="38"/>
      <c r="O582" s="38"/>
      <c r="P582" s="38"/>
      <c r="Q582" s="38"/>
      <c r="R582" s="38"/>
      <c r="S582" s="38"/>
      <c r="AC582" s="38"/>
      <c r="AD582" s="38"/>
      <c r="AE582" s="38"/>
      <c r="AF582" s="38"/>
    </row>
    <row r="583" spans="1:32">
      <c r="A583" s="71"/>
      <c r="B583" s="71"/>
      <c r="C583" s="38"/>
      <c r="D583" s="71"/>
      <c r="E583" s="38"/>
      <c r="F583" s="71"/>
      <c r="G583" s="38"/>
      <c r="H583" s="71"/>
      <c r="I583" s="38"/>
      <c r="J583" s="38"/>
      <c r="K583" s="38"/>
      <c r="L583" s="38"/>
      <c r="M583" s="38"/>
      <c r="N583" s="38"/>
      <c r="O583" s="38"/>
      <c r="P583" s="38"/>
      <c r="Q583" s="38"/>
      <c r="R583" s="38"/>
      <c r="S583" s="38"/>
      <c r="AC583" s="38"/>
      <c r="AD583" s="38"/>
      <c r="AE583" s="38"/>
      <c r="AF583" s="38"/>
    </row>
    <row r="584" spans="1:32">
      <c r="A584" s="71"/>
      <c r="B584" s="71"/>
      <c r="C584" s="38"/>
      <c r="D584" s="71"/>
      <c r="E584" s="38"/>
      <c r="F584" s="71"/>
      <c r="G584" s="38"/>
      <c r="H584" s="71"/>
      <c r="I584" s="38"/>
      <c r="J584" s="38"/>
      <c r="K584" s="38"/>
      <c r="L584" s="38"/>
      <c r="M584" s="38"/>
      <c r="N584" s="38"/>
      <c r="O584" s="38"/>
      <c r="P584" s="38"/>
      <c r="Q584" s="38"/>
      <c r="R584" s="38"/>
      <c r="S584" s="38"/>
      <c r="AC584" s="38"/>
      <c r="AD584" s="38"/>
      <c r="AE584" s="38"/>
      <c r="AF584" s="38"/>
    </row>
    <row r="585" spans="1:32">
      <c r="A585" s="71"/>
      <c r="B585" s="71"/>
      <c r="C585" s="38"/>
      <c r="D585" s="71"/>
      <c r="E585" s="38"/>
      <c r="F585" s="71"/>
      <c r="G585" s="38"/>
      <c r="H585" s="71"/>
      <c r="I585" s="38"/>
      <c r="J585" s="38"/>
      <c r="K585" s="38"/>
      <c r="L585" s="38"/>
      <c r="M585" s="38"/>
      <c r="N585" s="38"/>
      <c r="O585" s="38"/>
      <c r="P585" s="38"/>
      <c r="Q585" s="38"/>
      <c r="R585" s="38"/>
      <c r="S585" s="38"/>
      <c r="AC585" s="38"/>
      <c r="AD585" s="38"/>
      <c r="AE585" s="38"/>
      <c r="AF585" s="38"/>
    </row>
    <row r="586" spans="1:32">
      <c r="A586" s="71"/>
      <c r="B586" s="71"/>
      <c r="C586" s="38"/>
      <c r="D586" s="71"/>
      <c r="E586" s="38"/>
      <c r="F586" s="71"/>
      <c r="G586" s="38"/>
      <c r="H586" s="71"/>
      <c r="I586" s="38"/>
      <c r="J586" s="38"/>
      <c r="K586" s="38"/>
      <c r="L586" s="38"/>
      <c r="M586" s="38"/>
      <c r="N586" s="38"/>
      <c r="O586" s="38"/>
      <c r="P586" s="38"/>
      <c r="Q586" s="38"/>
      <c r="R586" s="38"/>
      <c r="S586" s="38"/>
      <c r="AC586" s="38"/>
      <c r="AD586" s="38"/>
      <c r="AE586" s="38"/>
      <c r="AF586" s="38"/>
    </row>
    <row r="587" spans="1:32">
      <c r="A587" s="71"/>
      <c r="B587" s="71"/>
      <c r="C587" s="38"/>
      <c r="D587" s="71"/>
      <c r="E587" s="38"/>
      <c r="F587" s="71"/>
      <c r="G587" s="38"/>
      <c r="H587" s="71"/>
      <c r="I587" s="38"/>
      <c r="J587" s="38"/>
      <c r="K587" s="38"/>
      <c r="L587" s="38"/>
      <c r="M587" s="38"/>
      <c r="N587" s="38"/>
      <c r="O587" s="38"/>
      <c r="P587" s="38"/>
      <c r="Q587" s="38"/>
      <c r="R587" s="38"/>
      <c r="S587" s="38"/>
      <c r="AC587" s="38"/>
      <c r="AD587" s="38"/>
      <c r="AE587" s="38"/>
      <c r="AF587" s="38"/>
    </row>
    <row r="588" spans="1:32">
      <c r="A588" s="71"/>
      <c r="B588" s="71"/>
      <c r="C588" s="38"/>
      <c r="D588" s="71"/>
      <c r="E588" s="38"/>
      <c r="F588" s="71"/>
      <c r="G588" s="38"/>
      <c r="H588" s="71"/>
      <c r="I588" s="38"/>
      <c r="J588" s="38"/>
      <c r="K588" s="38"/>
      <c r="L588" s="38"/>
      <c r="M588" s="38"/>
      <c r="N588" s="38"/>
      <c r="O588" s="38"/>
      <c r="P588" s="38"/>
      <c r="Q588" s="38"/>
      <c r="R588" s="38"/>
      <c r="S588" s="38"/>
      <c r="AC588" s="38"/>
      <c r="AD588" s="38"/>
      <c r="AE588" s="38"/>
      <c r="AF588" s="38"/>
    </row>
    <row r="589" spans="1:32">
      <c r="A589" s="71"/>
      <c r="B589" s="71"/>
      <c r="C589" s="38"/>
      <c r="D589" s="71"/>
      <c r="E589" s="38"/>
      <c r="F589" s="71"/>
      <c r="G589" s="38"/>
      <c r="H589" s="71"/>
      <c r="I589" s="38"/>
      <c r="J589" s="38"/>
      <c r="K589" s="38"/>
      <c r="L589" s="38"/>
      <c r="M589" s="38"/>
      <c r="N589" s="38"/>
      <c r="O589" s="38"/>
      <c r="P589" s="38"/>
      <c r="Q589" s="38"/>
      <c r="R589" s="38"/>
      <c r="S589" s="38"/>
      <c r="AC589" s="38"/>
      <c r="AD589" s="38"/>
      <c r="AE589" s="38"/>
      <c r="AF589" s="38"/>
    </row>
    <row r="590" spans="1:32">
      <c r="A590" s="71"/>
      <c r="B590" s="71"/>
      <c r="C590" s="38"/>
      <c r="D590" s="71"/>
      <c r="E590" s="38"/>
      <c r="F590" s="71"/>
      <c r="G590" s="38"/>
      <c r="H590" s="71"/>
      <c r="I590" s="38"/>
      <c r="J590" s="38"/>
      <c r="K590" s="38"/>
      <c r="L590" s="38"/>
      <c r="M590" s="38"/>
      <c r="N590" s="38"/>
      <c r="O590" s="38"/>
      <c r="P590" s="38"/>
      <c r="Q590" s="38"/>
      <c r="R590" s="38"/>
      <c r="S590" s="38"/>
      <c r="AC590" s="38"/>
      <c r="AD590" s="38"/>
      <c r="AE590" s="38"/>
      <c r="AF590" s="38"/>
    </row>
    <row r="591" spans="1:32">
      <c r="A591" s="71"/>
      <c r="B591" s="71"/>
      <c r="C591" s="38"/>
      <c r="D591" s="71"/>
      <c r="E591" s="38"/>
      <c r="F591" s="71"/>
      <c r="G591" s="38"/>
      <c r="H591" s="71"/>
      <c r="I591" s="38"/>
      <c r="J591" s="38"/>
      <c r="K591" s="38"/>
      <c r="L591" s="38"/>
      <c r="M591" s="38"/>
      <c r="N591" s="38"/>
      <c r="O591" s="38"/>
      <c r="P591" s="38"/>
      <c r="Q591" s="38"/>
      <c r="R591" s="38"/>
      <c r="S591" s="38"/>
      <c r="AC591" s="38"/>
      <c r="AD591" s="38"/>
      <c r="AE591" s="38"/>
      <c r="AF591" s="38"/>
    </row>
    <row r="592" spans="1:32">
      <c r="A592" s="71"/>
      <c r="B592" s="71"/>
      <c r="C592" s="38"/>
      <c r="D592" s="71"/>
      <c r="E592" s="38"/>
      <c r="F592" s="71"/>
      <c r="G592" s="38"/>
      <c r="H592" s="71"/>
      <c r="I592" s="38"/>
      <c r="J592" s="38"/>
      <c r="K592" s="38"/>
      <c r="L592" s="38"/>
      <c r="M592" s="38"/>
      <c r="N592" s="38"/>
      <c r="O592" s="38"/>
      <c r="P592" s="38"/>
      <c r="Q592" s="38"/>
      <c r="R592" s="38"/>
      <c r="S592" s="38"/>
      <c r="AC592" s="38"/>
      <c r="AD592" s="38"/>
      <c r="AE592" s="38"/>
      <c r="AF592" s="38"/>
    </row>
    <row r="593" spans="1:32">
      <c r="A593" s="71"/>
      <c r="B593" s="71"/>
      <c r="C593" s="38"/>
      <c r="D593" s="71"/>
      <c r="E593" s="38"/>
      <c r="F593" s="71"/>
      <c r="G593" s="38"/>
      <c r="H593" s="71"/>
      <c r="I593" s="38"/>
      <c r="J593" s="38"/>
      <c r="K593" s="38"/>
      <c r="L593" s="38"/>
      <c r="M593" s="38"/>
      <c r="N593" s="38"/>
      <c r="O593" s="38"/>
      <c r="P593" s="38"/>
      <c r="Q593" s="38"/>
      <c r="R593" s="38"/>
      <c r="S593" s="38"/>
      <c r="AC593" s="38"/>
      <c r="AD593" s="38"/>
      <c r="AE593" s="38"/>
      <c r="AF593" s="38"/>
    </row>
    <row r="594" spans="1:32">
      <c r="A594" s="71"/>
      <c r="B594" s="71"/>
      <c r="C594" s="38"/>
      <c r="D594" s="71"/>
      <c r="E594" s="38"/>
      <c r="F594" s="71"/>
      <c r="G594" s="38"/>
      <c r="H594" s="71"/>
      <c r="I594" s="38"/>
      <c r="J594" s="38"/>
      <c r="K594" s="38"/>
      <c r="L594" s="38"/>
      <c r="M594" s="38"/>
      <c r="N594" s="38"/>
      <c r="O594" s="38"/>
      <c r="P594" s="38"/>
      <c r="Q594" s="38"/>
      <c r="R594" s="38"/>
      <c r="S594" s="38"/>
      <c r="AC594" s="38"/>
      <c r="AD594" s="38"/>
      <c r="AE594" s="38"/>
      <c r="AF594" s="38"/>
    </row>
    <row r="595" spans="1:32">
      <c r="A595" s="71"/>
      <c r="B595" s="71"/>
      <c r="C595" s="38"/>
      <c r="D595" s="71"/>
      <c r="E595" s="38"/>
      <c r="F595" s="71"/>
      <c r="G595" s="38"/>
      <c r="H595" s="71"/>
      <c r="I595" s="38"/>
      <c r="J595" s="38"/>
      <c r="K595" s="38"/>
      <c r="L595" s="38"/>
      <c r="M595" s="38"/>
      <c r="N595" s="38"/>
      <c r="O595" s="38"/>
      <c r="P595" s="38"/>
      <c r="Q595" s="38"/>
      <c r="R595" s="38"/>
      <c r="S595" s="38"/>
      <c r="AC595" s="38"/>
      <c r="AD595" s="38"/>
      <c r="AE595" s="38"/>
      <c r="AF595" s="38"/>
    </row>
    <row r="596" spans="1:32">
      <c r="A596" s="71"/>
      <c r="B596" s="71"/>
      <c r="C596" s="38"/>
      <c r="D596" s="71"/>
      <c r="E596" s="38"/>
      <c r="F596" s="71"/>
      <c r="G596" s="38"/>
      <c r="H596" s="71"/>
      <c r="I596" s="38"/>
      <c r="J596" s="38"/>
      <c r="K596" s="38"/>
      <c r="L596" s="38"/>
      <c r="M596" s="38"/>
      <c r="N596" s="38"/>
      <c r="O596" s="38"/>
      <c r="P596" s="38"/>
      <c r="Q596" s="38"/>
      <c r="R596" s="38"/>
      <c r="S596" s="38"/>
      <c r="AC596" s="38"/>
      <c r="AD596" s="38"/>
      <c r="AE596" s="38"/>
      <c r="AF596" s="38"/>
    </row>
    <row r="597" spans="1:32">
      <c r="A597" s="71"/>
      <c r="B597" s="71"/>
      <c r="C597" s="38"/>
      <c r="D597" s="71"/>
      <c r="E597" s="38"/>
      <c r="F597" s="71"/>
      <c r="G597" s="38"/>
      <c r="H597" s="71"/>
      <c r="I597" s="38"/>
      <c r="J597" s="38"/>
      <c r="K597" s="38"/>
      <c r="L597" s="38"/>
      <c r="M597" s="38"/>
      <c r="N597" s="38"/>
      <c r="O597" s="38"/>
      <c r="P597" s="38"/>
      <c r="Q597" s="38"/>
      <c r="R597" s="38"/>
      <c r="S597" s="38"/>
      <c r="AC597" s="38"/>
      <c r="AD597" s="38"/>
      <c r="AE597" s="38"/>
      <c r="AF597" s="38"/>
    </row>
    <row r="598" spans="1:32">
      <c r="A598" s="71"/>
      <c r="B598" s="71"/>
      <c r="C598" s="38"/>
      <c r="D598" s="71"/>
      <c r="E598" s="38"/>
      <c r="F598" s="71"/>
      <c r="G598" s="38"/>
      <c r="H598" s="71"/>
      <c r="I598" s="38"/>
      <c r="J598" s="38"/>
      <c r="K598" s="38"/>
      <c r="L598" s="38"/>
      <c r="M598" s="38"/>
      <c r="N598" s="38"/>
      <c r="O598" s="38"/>
      <c r="P598" s="38"/>
      <c r="Q598" s="38"/>
      <c r="R598" s="38"/>
      <c r="S598" s="38"/>
      <c r="AC598" s="38"/>
      <c r="AD598" s="38"/>
      <c r="AE598" s="38"/>
      <c r="AF598" s="38"/>
    </row>
    <row r="599" spans="1:32">
      <c r="A599" s="71"/>
      <c r="B599" s="71"/>
      <c r="C599" s="38"/>
      <c r="D599" s="71"/>
      <c r="E599" s="38"/>
      <c r="F599" s="71"/>
      <c r="G599" s="38"/>
      <c r="H599" s="71"/>
      <c r="I599" s="38"/>
      <c r="J599" s="38"/>
      <c r="K599" s="38"/>
      <c r="L599" s="38"/>
      <c r="M599" s="38"/>
      <c r="N599" s="38"/>
      <c r="O599" s="38"/>
      <c r="P599" s="38"/>
      <c r="Q599" s="38"/>
      <c r="R599" s="38"/>
      <c r="S599" s="38"/>
      <c r="AC599" s="38"/>
      <c r="AD599" s="38"/>
      <c r="AE599" s="38"/>
      <c r="AF599" s="38"/>
    </row>
    <row r="600" spans="1:32">
      <c r="A600" s="71"/>
      <c r="B600" s="71"/>
      <c r="C600" s="38"/>
      <c r="D600" s="71"/>
      <c r="E600" s="38"/>
      <c r="F600" s="71"/>
      <c r="G600" s="38"/>
      <c r="H600" s="71"/>
      <c r="I600" s="38"/>
      <c r="J600" s="38"/>
      <c r="K600" s="38"/>
      <c r="L600" s="38"/>
      <c r="M600" s="38"/>
      <c r="N600" s="38"/>
      <c r="O600" s="38"/>
      <c r="P600" s="38"/>
      <c r="Q600" s="38"/>
      <c r="R600" s="38"/>
      <c r="S600" s="38"/>
      <c r="AC600" s="38"/>
      <c r="AD600" s="38"/>
      <c r="AE600" s="38"/>
      <c r="AF600" s="38"/>
    </row>
    <row r="601" spans="1:32">
      <c r="A601" s="71"/>
      <c r="B601" s="71"/>
      <c r="C601" s="38"/>
      <c r="D601" s="71"/>
      <c r="E601" s="38"/>
      <c r="F601" s="71"/>
      <c r="G601" s="38"/>
      <c r="H601" s="71"/>
      <c r="I601" s="38"/>
      <c r="J601" s="38"/>
      <c r="K601" s="38"/>
      <c r="L601" s="38"/>
      <c r="M601" s="38"/>
      <c r="N601" s="38"/>
      <c r="O601" s="38"/>
      <c r="P601" s="38"/>
      <c r="Q601" s="38"/>
      <c r="R601" s="38"/>
      <c r="S601" s="38"/>
      <c r="AC601" s="38"/>
      <c r="AD601" s="38"/>
      <c r="AE601" s="38"/>
      <c r="AF601" s="38"/>
    </row>
    <row r="602" spans="1:32">
      <c r="A602" s="71"/>
      <c r="B602" s="71"/>
      <c r="C602" s="38"/>
      <c r="D602" s="71"/>
      <c r="E602" s="38"/>
      <c r="F602" s="71"/>
      <c r="G602" s="38"/>
      <c r="H602" s="71"/>
      <c r="I602" s="38"/>
      <c r="J602" s="38"/>
      <c r="K602" s="38"/>
      <c r="L602" s="38"/>
      <c r="M602" s="38"/>
      <c r="N602" s="38"/>
      <c r="O602" s="38"/>
      <c r="P602" s="38"/>
      <c r="Q602" s="38"/>
      <c r="R602" s="38"/>
      <c r="S602" s="38"/>
      <c r="AC602" s="38"/>
      <c r="AD602" s="38"/>
      <c r="AE602" s="38"/>
      <c r="AF602" s="38"/>
    </row>
    <row r="603" spans="1:32">
      <c r="A603" s="71"/>
      <c r="B603" s="71"/>
      <c r="C603" s="38"/>
      <c r="D603" s="71"/>
      <c r="E603" s="38"/>
      <c r="F603" s="71"/>
      <c r="G603" s="38"/>
      <c r="H603" s="71"/>
      <c r="I603" s="38"/>
      <c r="J603" s="38"/>
      <c r="K603" s="38"/>
      <c r="L603" s="38"/>
      <c r="M603" s="38"/>
      <c r="N603" s="38"/>
      <c r="O603" s="38"/>
      <c r="P603" s="38"/>
      <c r="Q603" s="38"/>
      <c r="R603" s="38"/>
      <c r="S603" s="38"/>
      <c r="AC603" s="38"/>
      <c r="AD603" s="38"/>
      <c r="AE603" s="38"/>
      <c r="AF603" s="38"/>
    </row>
    <row r="604" spans="1:32">
      <c r="A604" s="71"/>
      <c r="B604" s="71"/>
      <c r="C604" s="38"/>
      <c r="D604" s="71"/>
      <c r="E604" s="38"/>
      <c r="F604" s="71"/>
      <c r="G604" s="38"/>
      <c r="H604" s="71"/>
      <c r="I604" s="38"/>
      <c r="J604" s="38"/>
      <c r="K604" s="38"/>
      <c r="L604" s="38"/>
      <c r="M604" s="38"/>
      <c r="N604" s="38"/>
      <c r="O604" s="38"/>
      <c r="P604" s="38"/>
      <c r="Q604" s="38"/>
      <c r="R604" s="38"/>
      <c r="S604" s="38"/>
      <c r="AC604" s="38"/>
      <c r="AD604" s="38"/>
      <c r="AE604" s="38"/>
      <c r="AF604" s="38"/>
    </row>
    <row r="605" spans="1:32">
      <c r="A605" s="71"/>
      <c r="B605" s="71"/>
      <c r="C605" s="38"/>
      <c r="D605" s="71"/>
      <c r="E605" s="38"/>
      <c r="F605" s="71"/>
      <c r="G605" s="38"/>
      <c r="H605" s="71"/>
      <c r="I605" s="38"/>
      <c r="J605" s="38"/>
      <c r="K605" s="38"/>
      <c r="L605" s="38"/>
      <c r="M605" s="38"/>
      <c r="N605" s="38"/>
      <c r="O605" s="38"/>
      <c r="P605" s="38"/>
      <c r="Q605" s="38"/>
      <c r="R605" s="38"/>
      <c r="S605" s="38"/>
      <c r="AC605" s="38"/>
      <c r="AD605" s="38"/>
      <c r="AE605" s="38"/>
      <c r="AF605" s="38"/>
    </row>
    <row r="606" spans="1:32">
      <c r="A606" s="71"/>
      <c r="B606" s="71"/>
      <c r="C606" s="38"/>
      <c r="D606" s="71"/>
      <c r="E606" s="38"/>
      <c r="F606" s="71"/>
      <c r="G606" s="38"/>
      <c r="H606" s="71"/>
      <c r="I606" s="38"/>
      <c r="J606" s="38"/>
      <c r="K606" s="38"/>
      <c r="L606" s="38"/>
      <c r="M606" s="38"/>
      <c r="N606" s="38"/>
      <c r="O606" s="38"/>
      <c r="P606" s="38"/>
      <c r="Q606" s="38"/>
      <c r="R606" s="38"/>
      <c r="S606" s="38"/>
      <c r="AC606" s="38"/>
      <c r="AD606" s="38"/>
      <c r="AE606" s="38"/>
      <c r="AF606" s="38"/>
    </row>
    <row r="607" spans="1:32">
      <c r="A607" s="71"/>
      <c r="B607" s="71"/>
      <c r="C607" s="38"/>
      <c r="D607" s="71"/>
      <c r="E607" s="38"/>
      <c r="F607" s="71"/>
      <c r="G607" s="38"/>
      <c r="H607" s="71"/>
      <c r="I607" s="38"/>
      <c r="J607" s="38"/>
      <c r="K607" s="38"/>
      <c r="L607" s="38"/>
      <c r="M607" s="38"/>
      <c r="N607" s="38"/>
      <c r="O607" s="38"/>
      <c r="P607" s="38"/>
      <c r="Q607" s="38"/>
      <c r="R607" s="38"/>
      <c r="S607" s="38"/>
      <c r="AC607" s="38"/>
      <c r="AD607" s="38"/>
      <c r="AE607" s="38"/>
      <c r="AF607" s="38"/>
    </row>
    <row r="608" spans="1:32">
      <c r="A608" s="71"/>
      <c r="B608" s="71"/>
      <c r="C608" s="38"/>
      <c r="D608" s="71"/>
      <c r="E608" s="38"/>
      <c r="F608" s="71"/>
      <c r="G608" s="38"/>
      <c r="H608" s="71"/>
      <c r="I608" s="38"/>
      <c r="J608" s="38"/>
      <c r="K608" s="38"/>
      <c r="L608" s="38"/>
      <c r="M608" s="38"/>
      <c r="N608" s="38"/>
      <c r="O608" s="38"/>
      <c r="P608" s="38"/>
      <c r="Q608" s="38"/>
      <c r="R608" s="38"/>
      <c r="S608" s="38"/>
      <c r="AC608" s="38"/>
      <c r="AD608" s="38"/>
      <c r="AE608" s="38"/>
      <c r="AF608" s="38"/>
    </row>
    <row r="609" spans="1:32">
      <c r="A609" s="71"/>
      <c r="B609" s="71"/>
      <c r="C609" s="38"/>
      <c r="D609" s="71"/>
      <c r="E609" s="38"/>
      <c r="F609" s="71"/>
      <c r="G609" s="38"/>
      <c r="H609" s="71"/>
      <c r="I609" s="38"/>
      <c r="J609" s="38"/>
      <c r="K609" s="38"/>
      <c r="L609" s="38"/>
      <c r="M609" s="38"/>
      <c r="N609" s="38"/>
      <c r="O609" s="38"/>
      <c r="P609" s="38"/>
      <c r="Q609" s="38"/>
      <c r="R609" s="38"/>
      <c r="S609" s="38"/>
      <c r="AC609" s="38"/>
      <c r="AD609" s="38"/>
      <c r="AE609" s="38"/>
      <c r="AF609" s="38"/>
    </row>
    <row r="610" spans="1:32">
      <c r="A610" s="71"/>
      <c r="B610" s="71"/>
      <c r="C610" s="38"/>
      <c r="D610" s="71"/>
      <c r="E610" s="38"/>
      <c r="F610" s="71"/>
      <c r="G610" s="38"/>
      <c r="H610" s="71"/>
      <c r="I610" s="38"/>
      <c r="J610" s="38"/>
      <c r="K610" s="38"/>
      <c r="L610" s="38"/>
      <c r="M610" s="38"/>
      <c r="N610" s="38"/>
      <c r="O610" s="38"/>
      <c r="P610" s="38"/>
      <c r="Q610" s="38"/>
      <c r="R610" s="38"/>
      <c r="S610" s="38"/>
      <c r="AC610" s="38"/>
      <c r="AD610" s="38"/>
      <c r="AE610" s="38"/>
      <c r="AF610" s="38"/>
    </row>
    <row r="611" spans="1:32">
      <c r="A611" s="71"/>
      <c r="B611" s="71"/>
      <c r="C611" s="38"/>
      <c r="D611" s="71"/>
      <c r="E611" s="38"/>
      <c r="F611" s="71"/>
      <c r="G611" s="38"/>
      <c r="H611" s="71"/>
      <c r="I611" s="38"/>
      <c r="J611" s="38"/>
      <c r="K611" s="38"/>
      <c r="L611" s="38"/>
      <c r="M611" s="38"/>
      <c r="N611" s="38"/>
      <c r="O611" s="38"/>
      <c r="P611" s="38"/>
      <c r="Q611" s="38"/>
      <c r="R611" s="38"/>
      <c r="S611" s="38"/>
      <c r="AC611" s="38"/>
      <c r="AD611" s="38"/>
      <c r="AE611" s="38"/>
      <c r="AF611" s="38"/>
    </row>
    <row r="612" spans="1:32">
      <c r="A612" s="71"/>
      <c r="B612" s="71"/>
      <c r="C612" s="38"/>
      <c r="D612" s="71"/>
      <c r="E612" s="38"/>
      <c r="F612" s="71"/>
      <c r="G612" s="38"/>
      <c r="H612" s="71"/>
      <c r="I612" s="38"/>
      <c r="J612" s="38"/>
      <c r="K612" s="38"/>
      <c r="L612" s="38"/>
      <c r="M612" s="38"/>
      <c r="N612" s="38"/>
      <c r="O612" s="38"/>
      <c r="P612" s="38"/>
      <c r="Q612" s="38"/>
      <c r="R612" s="38"/>
      <c r="S612" s="38"/>
      <c r="AC612" s="38"/>
      <c r="AD612" s="38"/>
      <c r="AE612" s="38"/>
      <c r="AF612" s="38"/>
    </row>
    <row r="613" spans="1:32">
      <c r="A613" s="71"/>
      <c r="B613" s="71"/>
      <c r="C613" s="38"/>
      <c r="D613" s="71"/>
      <c r="E613" s="38"/>
      <c r="F613" s="71"/>
      <c r="G613" s="38"/>
      <c r="H613" s="71"/>
      <c r="I613" s="38"/>
      <c r="J613" s="38"/>
      <c r="K613" s="38"/>
      <c r="L613" s="38"/>
      <c r="M613" s="38"/>
      <c r="N613" s="38"/>
      <c r="O613" s="38"/>
      <c r="P613" s="38"/>
      <c r="Q613" s="38"/>
      <c r="R613" s="38"/>
      <c r="S613" s="38"/>
      <c r="AC613" s="38"/>
      <c r="AD613" s="38"/>
      <c r="AE613" s="38"/>
      <c r="AF613" s="38"/>
    </row>
    <row r="614" spans="1:32">
      <c r="A614" s="71"/>
      <c r="B614" s="71"/>
      <c r="C614" s="38"/>
      <c r="D614" s="71"/>
      <c r="E614" s="38"/>
      <c r="F614" s="71"/>
      <c r="G614" s="38"/>
      <c r="H614" s="71"/>
      <c r="I614" s="38"/>
      <c r="J614" s="38"/>
      <c r="K614" s="38"/>
      <c r="L614" s="38"/>
      <c r="M614" s="38"/>
      <c r="N614" s="38"/>
      <c r="O614" s="38"/>
      <c r="P614" s="38"/>
      <c r="Q614" s="38"/>
      <c r="R614" s="38"/>
      <c r="S614" s="38"/>
      <c r="AC614" s="38"/>
      <c r="AD614" s="38"/>
      <c r="AE614" s="38"/>
      <c r="AF614" s="38"/>
    </row>
    <row r="615" spans="1:32">
      <c r="A615" s="71"/>
      <c r="B615" s="71"/>
      <c r="C615" s="38"/>
      <c r="D615" s="71"/>
      <c r="E615" s="38"/>
      <c r="F615" s="71"/>
      <c r="G615" s="38"/>
      <c r="H615" s="71"/>
      <c r="I615" s="38"/>
      <c r="J615" s="38"/>
      <c r="K615" s="38"/>
      <c r="L615" s="38"/>
      <c r="M615" s="38"/>
      <c r="N615" s="38"/>
      <c r="O615" s="38"/>
      <c r="P615" s="38"/>
      <c r="Q615" s="38"/>
      <c r="R615" s="38"/>
      <c r="S615" s="38"/>
      <c r="AC615" s="38"/>
      <c r="AD615" s="38"/>
      <c r="AE615" s="38"/>
      <c r="AF615" s="38"/>
    </row>
    <row r="616" spans="1:32">
      <c r="A616" s="71"/>
      <c r="B616" s="71"/>
      <c r="C616" s="38"/>
      <c r="D616" s="71"/>
      <c r="E616" s="38"/>
      <c r="F616" s="71"/>
      <c r="G616" s="38"/>
      <c r="H616" s="71"/>
      <c r="I616" s="38"/>
      <c r="J616" s="38"/>
      <c r="K616" s="38"/>
      <c r="L616" s="38"/>
      <c r="M616" s="38"/>
      <c r="N616" s="38"/>
      <c r="O616" s="38"/>
      <c r="P616" s="38"/>
      <c r="Q616" s="38"/>
      <c r="R616" s="38"/>
      <c r="S616" s="38"/>
      <c r="AC616" s="38"/>
      <c r="AD616" s="38"/>
      <c r="AE616" s="38"/>
      <c r="AF616" s="38"/>
    </row>
    <row r="617" spans="1:32">
      <c r="A617" s="71"/>
      <c r="B617" s="71"/>
      <c r="C617" s="38"/>
      <c r="D617" s="71"/>
      <c r="E617" s="38"/>
      <c r="F617" s="71"/>
      <c r="G617" s="38"/>
      <c r="H617" s="71"/>
      <c r="I617" s="38"/>
      <c r="J617" s="38"/>
      <c r="K617" s="38"/>
      <c r="L617" s="38"/>
      <c r="M617" s="38"/>
      <c r="N617" s="38"/>
      <c r="O617" s="38"/>
      <c r="P617" s="38"/>
      <c r="Q617" s="38"/>
      <c r="R617" s="38"/>
      <c r="S617" s="38"/>
      <c r="AC617" s="38"/>
      <c r="AD617" s="38"/>
      <c r="AE617" s="38"/>
      <c r="AF617" s="38"/>
    </row>
    <row r="618" spans="1:32">
      <c r="A618" s="71"/>
      <c r="B618" s="71"/>
      <c r="C618" s="38"/>
      <c r="D618" s="71"/>
      <c r="E618" s="38"/>
      <c r="F618" s="71"/>
      <c r="G618" s="38"/>
      <c r="H618" s="71"/>
      <c r="I618" s="38"/>
      <c r="J618" s="38"/>
      <c r="K618" s="38"/>
      <c r="L618" s="38"/>
      <c r="M618" s="38"/>
      <c r="N618" s="38"/>
      <c r="O618" s="38"/>
      <c r="P618" s="38"/>
      <c r="Q618" s="38"/>
      <c r="R618" s="38"/>
      <c r="S618" s="38"/>
      <c r="AC618" s="38"/>
      <c r="AD618" s="38"/>
      <c r="AE618" s="38"/>
      <c r="AF618" s="38"/>
    </row>
    <row r="619" spans="1:32">
      <c r="A619" s="71"/>
      <c r="B619" s="71"/>
      <c r="C619" s="38"/>
      <c r="D619" s="71"/>
      <c r="E619" s="38"/>
      <c r="F619" s="71"/>
      <c r="G619" s="38"/>
      <c r="H619" s="71"/>
      <c r="I619" s="38"/>
      <c r="J619" s="38"/>
      <c r="K619" s="38"/>
      <c r="L619" s="38"/>
      <c r="M619" s="38"/>
      <c r="N619" s="38"/>
      <c r="O619" s="38"/>
      <c r="P619" s="38"/>
      <c r="Q619" s="38"/>
      <c r="R619" s="38"/>
      <c r="S619" s="38"/>
      <c r="AC619" s="38"/>
      <c r="AD619" s="38"/>
      <c r="AE619" s="38"/>
      <c r="AF619" s="38"/>
    </row>
    <row r="620" spans="1:32">
      <c r="A620" s="71"/>
      <c r="B620" s="71"/>
      <c r="C620" s="38"/>
      <c r="D620" s="71"/>
      <c r="E620" s="38"/>
      <c r="F620" s="71"/>
      <c r="G620" s="38"/>
      <c r="H620" s="71"/>
      <c r="I620" s="38"/>
      <c r="J620" s="38"/>
      <c r="K620" s="38"/>
      <c r="L620" s="38"/>
      <c r="M620" s="38"/>
      <c r="N620" s="38"/>
      <c r="O620" s="38"/>
      <c r="P620" s="38"/>
      <c r="Q620" s="38"/>
      <c r="R620" s="38"/>
      <c r="S620" s="38"/>
      <c r="AC620" s="38"/>
      <c r="AD620" s="38"/>
      <c r="AE620" s="38"/>
      <c r="AF620" s="38"/>
    </row>
    <row r="621" spans="1:32">
      <c r="A621" s="71"/>
      <c r="B621" s="71"/>
      <c r="C621" s="38"/>
      <c r="D621" s="71"/>
      <c r="E621" s="38"/>
      <c r="F621" s="71"/>
      <c r="G621" s="38"/>
      <c r="H621" s="71"/>
      <c r="I621" s="38"/>
      <c r="J621" s="38"/>
      <c r="K621" s="38"/>
      <c r="L621" s="38"/>
      <c r="M621" s="38"/>
      <c r="N621" s="38"/>
      <c r="O621" s="38"/>
      <c r="P621" s="38"/>
      <c r="Q621" s="38"/>
      <c r="R621" s="38"/>
      <c r="S621" s="38"/>
      <c r="AC621" s="38"/>
      <c r="AD621" s="38"/>
      <c r="AE621" s="38"/>
      <c r="AF621" s="38"/>
    </row>
    <row r="622" spans="1:32">
      <c r="A622" s="71"/>
      <c r="B622" s="71"/>
      <c r="C622" s="38"/>
      <c r="D622" s="71"/>
      <c r="E622" s="38"/>
      <c r="F622" s="71"/>
      <c r="G622" s="38"/>
      <c r="H622" s="71"/>
      <c r="I622" s="38"/>
      <c r="J622" s="38"/>
      <c r="K622" s="38"/>
      <c r="L622" s="38"/>
      <c r="M622" s="38"/>
      <c r="N622" s="38"/>
      <c r="O622" s="38"/>
      <c r="P622" s="38"/>
      <c r="Q622" s="38"/>
      <c r="R622" s="38"/>
      <c r="S622" s="38"/>
      <c r="AC622" s="38"/>
      <c r="AD622" s="38"/>
      <c r="AE622" s="38"/>
      <c r="AF622" s="38"/>
    </row>
    <row r="623" spans="1:32">
      <c r="A623" s="71"/>
      <c r="B623" s="71"/>
      <c r="C623" s="38"/>
      <c r="D623" s="71"/>
      <c r="E623" s="38"/>
      <c r="F623" s="71"/>
      <c r="G623" s="38"/>
      <c r="H623" s="71"/>
      <c r="I623" s="38"/>
      <c r="J623" s="38"/>
      <c r="K623" s="38"/>
      <c r="L623" s="38"/>
      <c r="M623" s="38"/>
      <c r="N623" s="38"/>
      <c r="O623" s="38"/>
      <c r="P623" s="38"/>
      <c r="Q623" s="38"/>
      <c r="R623" s="38"/>
      <c r="S623" s="38"/>
      <c r="AC623" s="38"/>
      <c r="AD623" s="38"/>
      <c r="AE623" s="38"/>
      <c r="AF623" s="38"/>
    </row>
    <row r="624" spans="1:32">
      <c r="A624" s="71"/>
      <c r="B624" s="71"/>
      <c r="C624" s="38"/>
      <c r="D624" s="71"/>
      <c r="E624" s="38"/>
      <c r="F624" s="71"/>
      <c r="G624" s="38"/>
      <c r="H624" s="71"/>
      <c r="I624" s="38"/>
      <c r="J624" s="38"/>
      <c r="K624" s="38"/>
      <c r="L624" s="38"/>
      <c r="M624" s="38"/>
      <c r="N624" s="38"/>
      <c r="O624" s="38"/>
      <c r="P624" s="38"/>
      <c r="Q624" s="38"/>
      <c r="R624" s="38"/>
      <c r="S624" s="38"/>
      <c r="AC624" s="38"/>
      <c r="AD624" s="38"/>
      <c r="AE624" s="38"/>
      <c r="AF624" s="38"/>
    </row>
    <row r="625" spans="1:32">
      <c r="A625" s="71"/>
      <c r="B625" s="71"/>
      <c r="C625" s="38"/>
      <c r="D625" s="71"/>
      <c r="E625" s="38"/>
      <c r="F625" s="71"/>
      <c r="G625" s="38"/>
      <c r="H625" s="71"/>
      <c r="I625" s="38"/>
      <c r="J625" s="38"/>
      <c r="K625" s="38"/>
      <c r="L625" s="38"/>
      <c r="M625" s="38"/>
      <c r="N625" s="38"/>
      <c r="O625" s="38"/>
      <c r="P625" s="38"/>
      <c r="Q625" s="38"/>
      <c r="R625" s="38"/>
      <c r="S625" s="38"/>
      <c r="AC625" s="38"/>
      <c r="AD625" s="38"/>
      <c r="AE625" s="38"/>
      <c r="AF625" s="38"/>
    </row>
    <row r="626" spans="1:32">
      <c r="A626" s="71"/>
      <c r="B626" s="71"/>
      <c r="C626" s="38"/>
      <c r="D626" s="71"/>
      <c r="E626" s="38"/>
      <c r="F626" s="71"/>
      <c r="G626" s="38"/>
      <c r="H626" s="71"/>
      <c r="I626" s="38"/>
      <c r="J626" s="38"/>
      <c r="K626" s="38"/>
      <c r="L626" s="38"/>
      <c r="M626" s="38"/>
      <c r="N626" s="38"/>
      <c r="O626" s="38"/>
      <c r="P626" s="38"/>
      <c r="Q626" s="38"/>
      <c r="R626" s="38"/>
      <c r="S626" s="38"/>
      <c r="AC626" s="38"/>
      <c r="AD626" s="38"/>
      <c r="AE626" s="38"/>
      <c r="AF626" s="38"/>
    </row>
    <row r="627" spans="1:32">
      <c r="A627" s="71"/>
      <c r="B627" s="71"/>
      <c r="C627" s="38"/>
      <c r="D627" s="71"/>
      <c r="E627" s="38"/>
      <c r="F627" s="71"/>
      <c r="G627" s="38"/>
      <c r="H627" s="71"/>
      <c r="I627" s="38"/>
      <c r="J627" s="38"/>
      <c r="K627" s="38"/>
      <c r="L627" s="38"/>
      <c r="M627" s="38"/>
      <c r="N627" s="38"/>
      <c r="O627" s="38"/>
      <c r="P627" s="38"/>
      <c r="Q627" s="38"/>
      <c r="R627" s="38"/>
      <c r="S627" s="38"/>
      <c r="AC627" s="38"/>
      <c r="AD627" s="38"/>
      <c r="AE627" s="38"/>
      <c r="AF627" s="38"/>
    </row>
    <row r="628" spans="1:32">
      <c r="A628" s="71"/>
      <c r="B628" s="71"/>
      <c r="C628" s="38"/>
      <c r="D628" s="71"/>
      <c r="E628" s="38"/>
      <c r="F628" s="71"/>
      <c r="G628" s="38"/>
      <c r="H628" s="71"/>
      <c r="I628" s="38"/>
      <c r="J628" s="38"/>
      <c r="K628" s="38"/>
      <c r="L628" s="38"/>
      <c r="M628" s="38"/>
      <c r="N628" s="38"/>
      <c r="O628" s="38"/>
      <c r="P628" s="38"/>
      <c r="Q628" s="38"/>
      <c r="R628" s="38"/>
      <c r="S628" s="38"/>
      <c r="AC628" s="38"/>
      <c r="AD628" s="38"/>
      <c r="AE628" s="38"/>
      <c r="AF628" s="38"/>
    </row>
    <row r="629" spans="1:32">
      <c r="A629" s="71"/>
      <c r="B629" s="71"/>
      <c r="C629" s="38"/>
      <c r="D629" s="71"/>
      <c r="E629" s="38"/>
      <c r="F629" s="71"/>
      <c r="G629" s="38"/>
      <c r="H629" s="71"/>
      <c r="I629" s="38"/>
      <c r="J629" s="38"/>
      <c r="K629" s="38"/>
      <c r="L629" s="38"/>
      <c r="M629" s="38"/>
      <c r="N629" s="38"/>
      <c r="O629" s="38"/>
      <c r="P629" s="38"/>
      <c r="Q629" s="38"/>
      <c r="R629" s="38"/>
      <c r="S629" s="38"/>
      <c r="AC629" s="38"/>
      <c r="AD629" s="38"/>
      <c r="AE629" s="38"/>
      <c r="AF629" s="38"/>
    </row>
    <row r="630" spans="1:32">
      <c r="A630" s="71"/>
      <c r="B630" s="71"/>
      <c r="C630" s="38"/>
      <c r="D630" s="71"/>
      <c r="E630" s="38"/>
      <c r="F630" s="71"/>
      <c r="G630" s="38"/>
      <c r="H630" s="71"/>
      <c r="I630" s="38"/>
      <c r="J630" s="38"/>
      <c r="K630" s="38"/>
      <c r="L630" s="38"/>
      <c r="M630" s="38"/>
      <c r="N630" s="38"/>
      <c r="O630" s="38"/>
      <c r="P630" s="38"/>
      <c r="Q630" s="38"/>
      <c r="R630" s="38"/>
      <c r="S630" s="38"/>
      <c r="AC630" s="38"/>
      <c r="AD630" s="38"/>
      <c r="AE630" s="38"/>
      <c r="AF630" s="38"/>
    </row>
    <row r="631" spans="1:32">
      <c r="A631" s="71"/>
      <c r="B631" s="71"/>
      <c r="C631" s="38"/>
      <c r="D631" s="71"/>
      <c r="E631" s="38"/>
      <c r="F631" s="71"/>
      <c r="G631" s="38"/>
      <c r="H631" s="71"/>
      <c r="I631" s="38"/>
      <c r="J631" s="38"/>
      <c r="K631" s="38"/>
      <c r="L631" s="38"/>
      <c r="M631" s="38"/>
      <c r="N631" s="38"/>
      <c r="O631" s="38"/>
      <c r="P631" s="38"/>
      <c r="Q631" s="38"/>
      <c r="R631" s="38"/>
      <c r="S631" s="38"/>
      <c r="AC631" s="38"/>
      <c r="AD631" s="38"/>
      <c r="AE631" s="38"/>
      <c r="AF631" s="38"/>
    </row>
    <row r="632" spans="1:32">
      <c r="A632" s="71"/>
      <c r="B632" s="71"/>
      <c r="C632" s="38"/>
      <c r="D632" s="71"/>
      <c r="E632" s="38"/>
      <c r="F632" s="71"/>
      <c r="G632" s="38"/>
      <c r="H632" s="71"/>
      <c r="I632" s="38"/>
      <c r="J632" s="38"/>
      <c r="K632" s="38"/>
      <c r="L632" s="38"/>
      <c r="M632" s="38"/>
      <c r="N632" s="38"/>
      <c r="O632" s="38"/>
      <c r="P632" s="38"/>
      <c r="Q632" s="38"/>
      <c r="R632" s="38"/>
      <c r="S632" s="38"/>
      <c r="AC632" s="38"/>
      <c r="AD632" s="38"/>
      <c r="AE632" s="38"/>
      <c r="AF632" s="38"/>
    </row>
  </sheetData>
  <sortState ref="A81:Q88">
    <sortCondition descending="1" ref="H81:H88"/>
  </sortState>
  <mergeCells count="27">
    <mergeCell ref="A1:AL1"/>
    <mergeCell ref="B7:R8"/>
    <mergeCell ref="U7:AL7"/>
    <mergeCell ref="AK10:AL10"/>
    <mergeCell ref="J10:K10"/>
    <mergeCell ref="L10:M10"/>
    <mergeCell ref="AC10:AD10"/>
    <mergeCell ref="N10:O10"/>
    <mergeCell ref="P10:Q10"/>
    <mergeCell ref="AG10:AH10"/>
    <mergeCell ref="AI10:AJ10"/>
    <mergeCell ref="R10:S10"/>
    <mergeCell ref="A110:AB110"/>
    <mergeCell ref="A109:AB109"/>
    <mergeCell ref="A103:AB103"/>
    <mergeCell ref="A4:A10"/>
    <mergeCell ref="B10:C10"/>
    <mergeCell ref="D10:E10"/>
    <mergeCell ref="H10:I10"/>
    <mergeCell ref="U10:V10"/>
    <mergeCell ref="AA10:AB10"/>
    <mergeCell ref="F10:G10"/>
    <mergeCell ref="Y10:Z10"/>
    <mergeCell ref="W10:X10"/>
    <mergeCell ref="B4:AJ4"/>
    <mergeCell ref="AE10:AF10"/>
    <mergeCell ref="A102:AB102"/>
  </mergeCells>
  <printOptions horizontalCentered="1"/>
  <pageMargins left="0.78740157480314965" right="0.78740157480314965" top="0.78740157480314965" bottom="0.78740157480314965" header="0.39370078740157483" footer="0.39370078740157483"/>
  <pageSetup scale="75" fitToHeight="2" orientation="portrait" r:id="rId1"/>
  <headerFooter alignWithMargins="0">
    <oddFooter>&amp;R&amp;9&amp;P de &amp;N</oddFooter>
  </headerFooter>
  <rowBreaks count="1" manualBreakCount="1">
    <brk id="67" max="16383" man="1"/>
  </rowBreaks>
  <ignoredErrors>
    <ignoredError sqref="J69" formulaRange="1"/>
    <ignoredError sqref="O19 Q16"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AL71"/>
  <sheetViews>
    <sheetView showGridLines="0" zoomScaleNormal="100" workbookViewId="0">
      <pane xSplit="1" ySplit="11" topLeftCell="B12" activePane="bottomRight" state="frozen"/>
      <selection activeCell="B13" sqref="B13"/>
      <selection pane="topRight" activeCell="B13" sqref="B13"/>
      <selection pane="bottomLeft" activeCell="B13" sqref="B13"/>
      <selection pane="bottomRight" activeCell="B12" sqref="B12"/>
    </sheetView>
  </sheetViews>
  <sheetFormatPr baseColWidth="10" defaultColWidth="11.42578125" defaultRowHeight="12.75"/>
  <cols>
    <col min="1" max="1" width="30.7109375" style="100" customWidth="1"/>
    <col min="2" max="2" width="8.7109375" style="100" customWidth="1"/>
    <col min="3" max="3" width="2.7109375" style="80" customWidth="1"/>
    <col min="4" max="4" width="8.7109375" style="100" customWidth="1"/>
    <col min="5" max="5" width="2.7109375" style="80" customWidth="1"/>
    <col min="6" max="6" width="8.7109375" style="100" customWidth="1"/>
    <col min="7" max="7" width="2.7109375" style="80" customWidth="1"/>
    <col min="8" max="8" width="8.7109375" style="100" customWidth="1"/>
    <col min="9" max="9" width="2.7109375" style="80" customWidth="1"/>
    <col min="10" max="10" width="8.7109375" style="80" customWidth="1"/>
    <col min="11" max="11" width="2.7109375" style="80" customWidth="1"/>
    <col min="12" max="12" width="8.7109375" style="80" customWidth="1"/>
    <col min="13" max="13" width="2.7109375" style="80" customWidth="1"/>
    <col min="14" max="14" width="8.7109375" style="80" customWidth="1"/>
    <col min="15" max="15" width="2.7109375" style="80" customWidth="1"/>
    <col min="16" max="16" width="8.7109375" style="80" customWidth="1"/>
    <col min="17" max="17" width="2.7109375" style="80" customWidth="1"/>
    <col min="18" max="18" width="7.5703125" style="80" bestFit="1" customWidth="1"/>
    <col min="19" max="19" width="2.7109375" style="80" customWidth="1"/>
    <col min="20" max="20" width="1.7109375" style="100" customWidth="1"/>
    <col min="21" max="21" width="8.7109375" style="100" customWidth="1"/>
    <col min="22" max="22" width="2.7109375" style="100" customWidth="1"/>
    <col min="23" max="23" width="8.7109375" style="100" customWidth="1"/>
    <col min="24" max="24" width="2.7109375" style="100" customWidth="1"/>
    <col min="25" max="25" width="8.7109375" style="100" customWidth="1"/>
    <col min="26" max="26" width="2.7109375" style="100" customWidth="1"/>
    <col min="27" max="27" width="8.7109375" style="100" customWidth="1"/>
    <col min="28" max="28" width="2.7109375" style="100" customWidth="1"/>
    <col min="29" max="29" width="8.7109375" style="80" customWidth="1"/>
    <col min="30" max="30" width="2.7109375" style="80" customWidth="1"/>
    <col min="31" max="31" width="8.7109375" style="80" customWidth="1"/>
    <col min="32" max="32" width="2.7109375" style="80" customWidth="1"/>
    <col min="33" max="33" width="8.7109375" style="80" customWidth="1"/>
    <col min="34" max="34" width="2.7109375" style="80" customWidth="1"/>
    <col min="35" max="35" width="8.7109375" style="80" customWidth="1"/>
    <col min="36" max="36" width="2.7109375" style="80" customWidth="1"/>
    <col min="37" max="37" width="7.42578125" style="80" customWidth="1"/>
    <col min="38" max="38" width="2.7109375" style="80" customWidth="1"/>
    <col min="39" max="16384" width="11.42578125" style="100"/>
  </cols>
  <sheetData>
    <row r="1" spans="1:38" ht="27" customHeight="1">
      <c r="A1" s="266" t="s">
        <v>204</v>
      </c>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c r="AI1" s="266"/>
      <c r="AJ1" s="266"/>
      <c r="AK1" s="266"/>
      <c r="AL1" s="266"/>
    </row>
    <row r="2" spans="1:38" ht="6" customHeight="1" thickBot="1">
      <c r="A2" s="92"/>
      <c r="C2" s="22"/>
      <c r="E2" s="23"/>
      <c r="G2" s="23"/>
      <c r="I2" s="23"/>
      <c r="J2" s="23"/>
      <c r="K2" s="23"/>
      <c r="L2" s="23"/>
      <c r="M2" s="23"/>
      <c r="N2" s="23"/>
      <c r="O2" s="23"/>
      <c r="P2" s="23"/>
      <c r="Q2" s="23"/>
      <c r="R2" s="23"/>
      <c r="S2" s="23"/>
      <c r="AC2" s="23"/>
      <c r="AD2" s="23"/>
      <c r="AE2" s="23"/>
      <c r="AF2" s="23"/>
      <c r="AG2" s="23"/>
      <c r="AH2" s="23"/>
      <c r="AI2" s="234"/>
      <c r="AJ2" s="234"/>
      <c r="AK2" s="234"/>
      <c r="AL2" s="234"/>
    </row>
    <row r="3" spans="1:38" ht="6.6" customHeight="1">
      <c r="A3" s="172"/>
      <c r="B3" s="172"/>
      <c r="C3" s="173"/>
      <c r="D3" s="172"/>
      <c r="E3" s="174"/>
      <c r="F3" s="172"/>
      <c r="G3" s="174"/>
      <c r="H3" s="172"/>
      <c r="I3" s="174"/>
      <c r="J3" s="174"/>
      <c r="K3" s="174"/>
      <c r="L3" s="174"/>
      <c r="M3" s="174"/>
      <c r="N3" s="174"/>
      <c r="O3" s="174"/>
      <c r="P3" s="174"/>
      <c r="Q3" s="174"/>
      <c r="R3" s="174"/>
      <c r="S3" s="174"/>
      <c r="T3" s="172"/>
      <c r="U3" s="172"/>
      <c r="V3" s="172"/>
      <c r="W3" s="172"/>
      <c r="X3" s="172"/>
      <c r="Y3" s="172"/>
      <c r="Z3" s="172"/>
      <c r="AA3" s="172"/>
      <c r="AB3" s="172"/>
      <c r="AC3" s="174"/>
      <c r="AD3" s="174"/>
      <c r="AE3" s="174"/>
      <c r="AF3" s="174"/>
      <c r="AG3" s="174"/>
      <c r="AH3" s="174"/>
      <c r="AI3" s="232"/>
      <c r="AJ3" s="232"/>
      <c r="AK3" s="232"/>
      <c r="AL3" s="232"/>
    </row>
    <row r="4" spans="1:38" s="24" customFormat="1" ht="14.25" customHeight="1">
      <c r="A4" s="270" t="s">
        <v>46</v>
      </c>
      <c r="B4" s="264" t="s">
        <v>119</v>
      </c>
      <c r="C4" s="264"/>
      <c r="D4" s="264"/>
      <c r="E4" s="264"/>
      <c r="F4" s="264"/>
      <c r="G4" s="264"/>
      <c r="H4" s="264"/>
      <c r="I4" s="264"/>
      <c r="J4" s="264"/>
      <c r="K4" s="264"/>
      <c r="L4" s="264"/>
      <c r="M4" s="264"/>
      <c r="N4" s="264"/>
      <c r="O4" s="264"/>
      <c r="P4" s="264"/>
      <c r="Q4" s="264"/>
      <c r="R4" s="264"/>
      <c r="S4" s="264"/>
      <c r="T4" s="264"/>
      <c r="U4" s="264"/>
      <c r="V4" s="264"/>
      <c r="W4" s="264"/>
      <c r="X4" s="264"/>
      <c r="Y4" s="264"/>
      <c r="Z4" s="264"/>
      <c r="AA4" s="264"/>
      <c r="AB4" s="264"/>
      <c r="AC4" s="264"/>
      <c r="AD4" s="264"/>
      <c r="AE4" s="264"/>
      <c r="AF4" s="264"/>
      <c r="AG4" s="264"/>
      <c r="AH4" s="264"/>
      <c r="AI4" s="264"/>
      <c r="AJ4" s="264"/>
      <c r="AK4" s="227"/>
      <c r="AL4" s="227"/>
    </row>
    <row r="5" spans="1:38" s="24" customFormat="1" ht="6.6" customHeight="1">
      <c r="A5" s="270"/>
      <c r="B5" s="175"/>
      <c r="C5" s="176"/>
      <c r="D5" s="176"/>
      <c r="E5" s="176"/>
      <c r="F5" s="176"/>
      <c r="G5" s="176"/>
      <c r="H5" s="176"/>
      <c r="I5" s="176"/>
      <c r="J5" s="176"/>
      <c r="K5" s="176"/>
      <c r="L5" s="176"/>
      <c r="M5" s="176"/>
      <c r="N5" s="176"/>
      <c r="O5" s="176"/>
      <c r="P5" s="176"/>
      <c r="Q5" s="176"/>
      <c r="R5" s="176"/>
      <c r="S5" s="176"/>
      <c r="T5" s="176"/>
      <c r="U5" s="176"/>
      <c r="V5" s="176"/>
      <c r="W5" s="176"/>
      <c r="X5" s="176"/>
      <c r="Y5" s="176"/>
      <c r="Z5" s="176"/>
      <c r="AA5" s="176"/>
      <c r="AB5" s="176"/>
      <c r="AC5" s="176"/>
      <c r="AD5" s="176"/>
      <c r="AE5" s="176"/>
      <c r="AF5" s="176"/>
      <c r="AG5" s="176"/>
      <c r="AH5" s="176"/>
      <c r="AI5" s="176"/>
      <c r="AJ5" s="176"/>
      <c r="AK5" s="176"/>
      <c r="AL5" s="176"/>
    </row>
    <row r="6" spans="1:38" s="24" customFormat="1" ht="6.6" customHeight="1">
      <c r="A6" s="270"/>
      <c r="B6" s="177"/>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8"/>
    </row>
    <row r="7" spans="1:38" s="24" customFormat="1" ht="12.75" customHeight="1">
      <c r="A7" s="270"/>
      <c r="B7" s="267" t="s">
        <v>90</v>
      </c>
      <c r="C7" s="267"/>
      <c r="D7" s="267"/>
      <c r="E7" s="267"/>
      <c r="F7" s="267"/>
      <c r="G7" s="267"/>
      <c r="H7" s="267"/>
      <c r="I7" s="267"/>
      <c r="J7" s="267"/>
      <c r="K7" s="267"/>
      <c r="L7" s="267"/>
      <c r="M7" s="267"/>
      <c r="N7" s="267"/>
      <c r="O7" s="267"/>
      <c r="P7" s="267"/>
      <c r="Q7" s="267"/>
      <c r="R7" s="267"/>
      <c r="S7" s="226"/>
      <c r="T7" s="180"/>
      <c r="U7" s="267" t="s">
        <v>94</v>
      </c>
      <c r="V7" s="267"/>
      <c r="W7" s="267"/>
      <c r="X7" s="267"/>
      <c r="Y7" s="267"/>
      <c r="Z7" s="267"/>
      <c r="AA7" s="267"/>
      <c r="AB7" s="267"/>
      <c r="AC7" s="267"/>
      <c r="AD7" s="267"/>
      <c r="AE7" s="267"/>
      <c r="AF7" s="267"/>
      <c r="AG7" s="267"/>
      <c r="AH7" s="267"/>
      <c r="AI7" s="267"/>
      <c r="AJ7" s="267"/>
      <c r="AK7" s="267"/>
      <c r="AL7" s="267"/>
    </row>
    <row r="8" spans="1:38" s="24" customFormat="1" ht="6.6" customHeight="1">
      <c r="A8" s="270"/>
      <c r="B8" s="181"/>
      <c r="C8" s="181"/>
      <c r="D8" s="181"/>
      <c r="E8" s="181"/>
      <c r="F8" s="181"/>
      <c r="G8" s="181"/>
      <c r="H8" s="181"/>
      <c r="I8" s="181"/>
      <c r="J8" s="181"/>
      <c r="K8" s="181"/>
      <c r="L8" s="181"/>
      <c r="M8" s="181"/>
      <c r="N8" s="181"/>
      <c r="O8" s="181"/>
      <c r="P8" s="181"/>
      <c r="Q8" s="181"/>
      <c r="R8" s="181"/>
      <c r="S8" s="226"/>
      <c r="T8" s="180"/>
      <c r="U8" s="181"/>
      <c r="V8" s="181"/>
      <c r="W8" s="181"/>
      <c r="X8" s="181"/>
      <c r="Y8" s="181"/>
      <c r="Z8" s="181"/>
      <c r="AA8" s="181"/>
      <c r="AB8" s="181"/>
      <c r="AC8" s="181"/>
      <c r="AD8" s="181"/>
      <c r="AE8" s="181"/>
      <c r="AF8" s="181"/>
      <c r="AG8" s="181"/>
      <c r="AH8" s="181"/>
      <c r="AI8" s="181"/>
      <c r="AJ8" s="181"/>
      <c r="AK8" s="181"/>
      <c r="AL8" s="181"/>
    </row>
    <row r="9" spans="1:38" s="24" customFormat="1" ht="6.6" customHeight="1">
      <c r="A9" s="270"/>
      <c r="B9" s="179"/>
      <c r="C9" s="179"/>
      <c r="D9" s="179"/>
      <c r="E9" s="179"/>
      <c r="F9" s="188"/>
      <c r="G9" s="188"/>
      <c r="H9" s="179"/>
      <c r="I9" s="179"/>
      <c r="J9" s="192"/>
      <c r="K9" s="192"/>
      <c r="L9" s="192"/>
      <c r="M9" s="192"/>
      <c r="N9" s="220"/>
      <c r="O9" s="220"/>
      <c r="P9" s="224"/>
      <c r="Q9" s="224"/>
      <c r="R9" s="226"/>
      <c r="S9" s="226"/>
      <c r="T9" s="180"/>
      <c r="U9" s="179"/>
      <c r="V9" s="179"/>
      <c r="W9" s="179"/>
      <c r="X9" s="179"/>
      <c r="Y9" s="188"/>
      <c r="Z9" s="188"/>
      <c r="AA9" s="179"/>
      <c r="AB9" s="179"/>
      <c r="AC9" s="192"/>
      <c r="AD9" s="192"/>
      <c r="AE9" s="192"/>
      <c r="AF9" s="205"/>
      <c r="AG9" s="205"/>
      <c r="AH9" s="224"/>
      <c r="AI9" s="224"/>
      <c r="AJ9" s="192"/>
      <c r="AK9" s="226"/>
      <c r="AL9" s="226"/>
    </row>
    <row r="10" spans="1:38" s="24" customFormat="1" ht="13.5" customHeight="1">
      <c r="A10" s="270"/>
      <c r="B10" s="263">
        <v>2009</v>
      </c>
      <c r="C10" s="263"/>
      <c r="D10" s="263">
        <v>2010</v>
      </c>
      <c r="E10" s="263"/>
      <c r="F10" s="263">
        <v>2011</v>
      </c>
      <c r="G10" s="263"/>
      <c r="H10" s="263">
        <v>2012</v>
      </c>
      <c r="I10" s="263"/>
      <c r="J10" s="193">
        <v>2013</v>
      </c>
      <c r="K10" s="193"/>
      <c r="L10" s="263">
        <v>2014</v>
      </c>
      <c r="M10" s="263"/>
      <c r="N10" s="263">
        <v>2015</v>
      </c>
      <c r="O10" s="263"/>
      <c r="P10" s="263">
        <v>2016</v>
      </c>
      <c r="Q10" s="263"/>
      <c r="R10" s="263">
        <v>2017</v>
      </c>
      <c r="S10" s="263"/>
      <c r="T10" s="180"/>
      <c r="U10" s="263">
        <v>2009</v>
      </c>
      <c r="V10" s="263"/>
      <c r="W10" s="263">
        <v>2010</v>
      </c>
      <c r="X10" s="263"/>
      <c r="Y10" s="263">
        <v>2011</v>
      </c>
      <c r="Z10" s="263"/>
      <c r="AA10" s="263">
        <v>2012</v>
      </c>
      <c r="AB10" s="263"/>
      <c r="AC10" s="263">
        <v>2013</v>
      </c>
      <c r="AD10" s="263"/>
      <c r="AE10" s="263">
        <v>2014</v>
      </c>
      <c r="AF10" s="263"/>
      <c r="AG10" s="263">
        <v>2015</v>
      </c>
      <c r="AH10" s="263"/>
      <c r="AI10" s="263">
        <v>2016</v>
      </c>
      <c r="AJ10" s="263"/>
      <c r="AK10" s="263">
        <v>2017</v>
      </c>
      <c r="AL10" s="263"/>
    </row>
    <row r="11" spans="1:38" s="27" customFormat="1" ht="6.6" customHeight="1">
      <c r="A11" s="182"/>
      <c r="B11" s="182"/>
      <c r="C11" s="183"/>
      <c r="D11" s="182"/>
      <c r="E11" s="183"/>
      <c r="F11" s="182"/>
      <c r="G11" s="183"/>
      <c r="H11" s="182"/>
      <c r="I11" s="183"/>
      <c r="J11" s="183"/>
      <c r="K11" s="183"/>
      <c r="L11" s="183"/>
      <c r="M11" s="183"/>
      <c r="N11" s="183"/>
      <c r="O11" s="183"/>
      <c r="P11" s="183"/>
      <c r="Q11" s="183"/>
      <c r="R11" s="183"/>
      <c r="S11" s="183"/>
      <c r="T11" s="182"/>
      <c r="U11" s="182"/>
      <c r="V11" s="182"/>
      <c r="W11" s="182"/>
      <c r="X11" s="182"/>
      <c r="Y11" s="182"/>
      <c r="Z11" s="182"/>
      <c r="AA11" s="182"/>
      <c r="AB11" s="182"/>
      <c r="AC11" s="183"/>
      <c r="AD11" s="183"/>
      <c r="AE11" s="183"/>
      <c r="AF11" s="183"/>
      <c r="AG11" s="183"/>
      <c r="AH11" s="183"/>
      <c r="AI11" s="183"/>
      <c r="AJ11" s="183"/>
      <c r="AK11" s="183"/>
      <c r="AL11" s="183"/>
    </row>
    <row r="12" spans="1:38" s="27" customFormat="1" ht="6.6" customHeight="1">
      <c r="A12" s="25"/>
      <c r="B12" s="25"/>
      <c r="C12" s="26"/>
      <c r="D12" s="25"/>
      <c r="E12" s="26"/>
      <c r="F12" s="25"/>
      <c r="G12" s="26"/>
      <c r="H12" s="25"/>
      <c r="I12" s="26"/>
      <c r="J12" s="26"/>
      <c r="K12" s="26"/>
      <c r="L12" s="26"/>
      <c r="M12" s="26"/>
      <c r="N12" s="26"/>
      <c r="O12" s="26"/>
      <c r="P12" s="26"/>
      <c r="Q12" s="26"/>
      <c r="R12" s="26"/>
      <c r="S12" s="26"/>
      <c r="T12" s="25"/>
      <c r="U12" s="25"/>
      <c r="V12" s="25"/>
      <c r="W12" s="25"/>
      <c r="X12" s="25"/>
      <c r="Y12" s="25"/>
      <c r="Z12" s="25"/>
      <c r="AA12" s="25"/>
      <c r="AB12" s="25"/>
      <c r="AC12" s="26"/>
      <c r="AD12" s="26"/>
      <c r="AE12" s="26"/>
      <c r="AF12" s="26"/>
      <c r="AG12" s="26"/>
      <c r="AH12" s="26"/>
      <c r="AI12" s="26"/>
      <c r="AJ12" s="26"/>
      <c r="AK12" s="26"/>
      <c r="AL12" s="26"/>
    </row>
    <row r="13" spans="1:38" s="28" customFormat="1" ht="12">
      <c r="A13" s="185" t="s">
        <v>153</v>
      </c>
      <c r="B13" s="187">
        <v>44293.515688377185</v>
      </c>
      <c r="C13" s="167"/>
      <c r="D13" s="187">
        <v>41361.036581558379</v>
      </c>
      <c r="E13" s="167"/>
      <c r="F13" s="187">
        <v>33309.161809222962</v>
      </c>
      <c r="G13" s="167"/>
      <c r="H13" s="187">
        <v>48738</v>
      </c>
      <c r="I13" s="167"/>
      <c r="J13" s="187">
        <f>J15</f>
        <v>55589.431143156064</v>
      </c>
      <c r="K13" s="187"/>
      <c r="L13" s="187">
        <f t="shared" ref="L13:R13" si="0">L15</f>
        <v>66612.029427372792</v>
      </c>
      <c r="M13" s="187"/>
      <c r="N13" s="187">
        <f t="shared" si="0"/>
        <v>86738.712211781181</v>
      </c>
      <c r="O13" s="187"/>
      <c r="P13" s="187">
        <f t="shared" si="0"/>
        <v>78227.664359999995</v>
      </c>
      <c r="Q13" s="167"/>
      <c r="R13" s="187">
        <f t="shared" si="0"/>
        <v>38190.219394888627</v>
      </c>
      <c r="S13" s="167"/>
      <c r="T13" s="168"/>
      <c r="U13" s="169"/>
      <c r="V13" s="170"/>
      <c r="W13" s="169"/>
      <c r="X13" s="170"/>
      <c r="Y13" s="169"/>
      <c r="Z13" s="170"/>
      <c r="AA13" s="169"/>
      <c r="AB13" s="170"/>
      <c r="AC13" s="167"/>
      <c r="AD13" s="167"/>
      <c r="AE13" s="167"/>
      <c r="AF13" s="167"/>
      <c r="AG13" s="167"/>
      <c r="AH13" s="167"/>
      <c r="AI13" s="167"/>
      <c r="AJ13" s="167"/>
      <c r="AK13" s="167"/>
      <c r="AL13" s="167"/>
    </row>
    <row r="14" spans="1:38" s="33" customFormat="1" ht="6.6" customHeight="1">
      <c r="A14" s="29"/>
      <c r="B14" s="61"/>
      <c r="C14" s="60"/>
      <c r="D14" s="61"/>
      <c r="E14" s="60"/>
      <c r="F14" s="61"/>
      <c r="G14" s="60"/>
      <c r="H14" s="61"/>
      <c r="I14" s="60"/>
      <c r="J14" s="60"/>
      <c r="K14" s="60"/>
      <c r="L14" s="60"/>
      <c r="M14" s="60"/>
      <c r="N14" s="60"/>
      <c r="O14" s="60"/>
      <c r="P14" s="60"/>
      <c r="Q14" s="60"/>
      <c r="R14" s="60"/>
      <c r="S14" s="60"/>
      <c r="T14" s="125"/>
      <c r="U14" s="32"/>
      <c r="V14" s="32"/>
      <c r="W14" s="32"/>
      <c r="X14" s="125"/>
      <c r="Y14" s="32"/>
      <c r="Z14" s="125"/>
      <c r="AA14" s="32"/>
      <c r="AB14" s="31"/>
      <c r="AC14" s="60"/>
      <c r="AD14" s="60"/>
      <c r="AE14" s="60"/>
      <c r="AF14" s="60"/>
      <c r="AG14" s="60"/>
      <c r="AH14" s="60"/>
      <c r="AI14" s="60"/>
      <c r="AJ14" s="60"/>
      <c r="AK14" s="60"/>
      <c r="AL14" s="60"/>
    </row>
    <row r="15" spans="1:38" s="28" customFormat="1" ht="12">
      <c r="A15" s="147" t="s">
        <v>0</v>
      </c>
      <c r="B15" s="43">
        <v>44293.515688377185</v>
      </c>
      <c r="C15" s="38"/>
      <c r="D15" s="43">
        <v>41361.036581558379</v>
      </c>
      <c r="E15" s="38"/>
      <c r="F15" s="43">
        <v>33309.161809222962</v>
      </c>
      <c r="G15" s="38"/>
      <c r="H15" s="43">
        <v>48738</v>
      </c>
      <c r="I15" s="38"/>
      <c r="J15" s="43">
        <f>SUM(J16:J17)</f>
        <v>55589.431143156064</v>
      </c>
      <c r="K15" s="43"/>
      <c r="L15" s="43">
        <f t="shared" ref="L15:R15" si="1">SUM(L16:L17)</f>
        <v>66612.029427372792</v>
      </c>
      <c r="M15" s="43"/>
      <c r="N15" s="43">
        <f t="shared" si="1"/>
        <v>86738.712211781181</v>
      </c>
      <c r="O15" s="43"/>
      <c r="P15" s="43">
        <f t="shared" si="1"/>
        <v>78227.664359999995</v>
      </c>
      <c r="Q15" s="38"/>
      <c r="R15" s="43">
        <f t="shared" si="1"/>
        <v>38190.219394888627</v>
      </c>
      <c r="S15" s="38"/>
      <c r="T15" s="7"/>
      <c r="U15" s="106">
        <v>100</v>
      </c>
      <c r="V15" s="106"/>
      <c r="W15" s="106">
        <v>99.999999999999986</v>
      </c>
      <c r="X15" s="106"/>
      <c r="Y15" s="106">
        <v>100</v>
      </c>
      <c r="Z15" s="106"/>
      <c r="AA15" s="106">
        <v>100</v>
      </c>
      <c r="AB15" s="36"/>
      <c r="AC15" s="106">
        <f>SUM(AC16:AC17)</f>
        <v>99.999999999999744</v>
      </c>
      <c r="AD15" s="106"/>
      <c r="AE15" s="106">
        <f>SUM(AE16:AE17)</f>
        <v>99.999999999999986</v>
      </c>
      <c r="AF15" s="106"/>
      <c r="AG15" s="106">
        <f t="shared" ref="AG15:AI15" si="2">SUM(AG16:AG17)</f>
        <v>100</v>
      </c>
      <c r="AH15" s="106"/>
      <c r="AI15" s="106">
        <f t="shared" si="2"/>
        <v>100</v>
      </c>
      <c r="AJ15" s="106"/>
      <c r="AK15" s="256">
        <f t="shared" ref="AK15" si="3">SUM(AK16:AK17)</f>
        <v>100</v>
      </c>
      <c r="AL15" s="106"/>
    </row>
    <row r="16" spans="1:38" s="24" customFormat="1" ht="12">
      <c r="A16" s="148" t="s">
        <v>1</v>
      </c>
      <c r="B16" s="39">
        <v>38180.419418853686</v>
      </c>
      <c r="C16" s="38"/>
      <c r="D16" s="39">
        <v>36335.11119770362</v>
      </c>
      <c r="E16" s="38"/>
      <c r="F16" s="39">
        <v>29254.190661018427</v>
      </c>
      <c r="G16" s="38"/>
      <c r="H16" s="39">
        <v>42676</v>
      </c>
      <c r="I16" s="38"/>
      <c r="J16" s="39">
        <v>46718.219807590001</v>
      </c>
      <c r="K16" s="38"/>
      <c r="L16" s="39">
        <v>52504.975257478967</v>
      </c>
      <c r="M16" s="38"/>
      <c r="N16" s="39">
        <v>69580.210256116639</v>
      </c>
      <c r="O16" s="38"/>
      <c r="P16" s="39">
        <v>61757.330390000003</v>
      </c>
      <c r="Q16" s="38"/>
      <c r="R16" s="39">
        <v>32444.583456798417</v>
      </c>
      <c r="S16" s="38"/>
      <c r="T16" s="83"/>
      <c r="U16" s="108">
        <v>86.198665482930721</v>
      </c>
      <c r="V16" s="108"/>
      <c r="W16" s="108">
        <v>87.848647424625554</v>
      </c>
      <c r="X16" s="108"/>
      <c r="Y16" s="108">
        <v>87.826258819032319</v>
      </c>
      <c r="Z16" s="108"/>
      <c r="AA16" s="108">
        <v>87.562066559973744</v>
      </c>
      <c r="AB16" s="41"/>
      <c r="AC16" s="108">
        <v>84.041550429396025</v>
      </c>
      <c r="AD16" s="38"/>
      <c r="AE16" s="40">
        <f>L16/L13*100</f>
        <v>78.822062184316465</v>
      </c>
      <c r="AF16" s="40"/>
      <c r="AG16" s="40">
        <f>N16/$N$13*100</f>
        <v>80.218173041616808</v>
      </c>
      <c r="AH16" s="40"/>
      <c r="AI16" s="40">
        <f>P16/$P$13*100</f>
        <v>78.945640132876392</v>
      </c>
      <c r="AJ16" s="38"/>
      <c r="AK16" s="257">
        <f>R16/$R$13*100</f>
        <v>84.955216206851105</v>
      </c>
      <c r="AL16" s="38"/>
    </row>
    <row r="17" spans="1:38" s="24" customFormat="1" ht="12">
      <c r="A17" s="148" t="s">
        <v>2</v>
      </c>
      <c r="B17" s="39">
        <v>6113.0962695234994</v>
      </c>
      <c r="C17" s="38"/>
      <c r="D17" s="39">
        <v>5025.9253838547565</v>
      </c>
      <c r="E17" s="38"/>
      <c r="F17" s="39">
        <v>4054.9711482045359</v>
      </c>
      <c r="G17" s="38"/>
      <c r="H17" s="39">
        <v>6062</v>
      </c>
      <c r="I17" s="38"/>
      <c r="J17" s="39">
        <v>8871.211335566064</v>
      </c>
      <c r="K17" s="38"/>
      <c r="L17" s="39">
        <v>14107.054169893821</v>
      </c>
      <c r="M17" s="38"/>
      <c r="N17" s="39">
        <v>17158.501955664549</v>
      </c>
      <c r="O17" s="38"/>
      <c r="P17" s="39">
        <v>16470.33397</v>
      </c>
      <c r="Q17" s="38"/>
      <c r="R17" s="39">
        <v>5745.6359380902104</v>
      </c>
      <c r="S17" s="38"/>
      <c r="T17" s="83"/>
      <c r="U17" s="108">
        <v>13.801334517069286</v>
      </c>
      <c r="V17" s="108"/>
      <c r="W17" s="108">
        <v>12.151352575374435</v>
      </c>
      <c r="X17" s="108"/>
      <c r="Y17" s="108">
        <v>12.173741180967683</v>
      </c>
      <c r="Z17" s="108"/>
      <c r="AA17" s="108">
        <v>12.437933440026262</v>
      </c>
      <c r="AB17" s="41"/>
      <c r="AC17" s="108">
        <v>15.958449570603724</v>
      </c>
      <c r="AD17" s="38"/>
      <c r="AE17" s="40">
        <f>L17/L15*100</f>
        <v>21.177937815683524</v>
      </c>
      <c r="AF17" s="40"/>
      <c r="AG17" s="40">
        <f>N17/$N$13*100</f>
        <v>19.781826958383199</v>
      </c>
      <c r="AH17" s="40"/>
      <c r="AI17" s="40">
        <f>P17/$P$13*100</f>
        <v>21.054359867123612</v>
      </c>
      <c r="AJ17" s="38"/>
      <c r="AK17" s="257">
        <f>R17/$R$13*100</f>
        <v>15.044783793148897</v>
      </c>
      <c r="AL17" s="38"/>
    </row>
    <row r="18" spans="1:38" s="24" customFormat="1" ht="6.6" customHeight="1">
      <c r="A18" s="27"/>
      <c r="B18" s="37"/>
      <c r="C18" s="38"/>
      <c r="D18" s="37"/>
      <c r="E18" s="38"/>
      <c r="F18" s="37"/>
      <c r="G18" s="38"/>
      <c r="H18" s="37"/>
      <c r="I18" s="38"/>
      <c r="J18" s="38"/>
      <c r="K18" s="38"/>
      <c r="L18" s="38"/>
      <c r="M18" s="38"/>
      <c r="N18" s="38"/>
      <c r="O18" s="38"/>
      <c r="P18" s="38"/>
      <c r="Q18" s="38"/>
      <c r="R18" s="38"/>
      <c r="S18" s="38"/>
      <c r="T18" s="51"/>
      <c r="U18" s="108"/>
      <c r="V18" s="108"/>
      <c r="W18" s="108"/>
      <c r="X18" s="108"/>
      <c r="Y18" s="108"/>
      <c r="Z18" s="108"/>
      <c r="AA18" s="108"/>
      <c r="AB18" s="41"/>
      <c r="AC18" s="38"/>
      <c r="AD18" s="38"/>
      <c r="AE18" s="38"/>
      <c r="AF18" s="38"/>
      <c r="AG18" s="38"/>
      <c r="AH18" s="38"/>
      <c r="AI18" s="38"/>
      <c r="AJ18" s="38"/>
      <c r="AK18" s="258"/>
      <c r="AL18" s="38"/>
    </row>
    <row r="19" spans="1:38" s="28" customFormat="1" ht="12">
      <c r="A19" s="6" t="s">
        <v>47</v>
      </c>
      <c r="B19" s="43">
        <v>44293.51568837728</v>
      </c>
      <c r="C19" s="34"/>
      <c r="D19" s="43">
        <v>41361.036581558299</v>
      </c>
      <c r="E19" s="34"/>
      <c r="F19" s="43">
        <v>33309.161809222904</v>
      </c>
      <c r="G19" s="34"/>
      <c r="H19" s="43">
        <v>48738</v>
      </c>
      <c r="I19" s="34"/>
      <c r="J19" s="43">
        <f>SUM(J20:J26)</f>
        <v>55589.431143155467</v>
      </c>
      <c r="K19" s="43"/>
      <c r="L19" s="43">
        <f t="shared" ref="L19:R19" si="4">SUM(L20:L26)</f>
        <v>66612.029427373142</v>
      </c>
      <c r="M19" s="43"/>
      <c r="N19" s="43">
        <f t="shared" si="4"/>
        <v>86738.7122117822</v>
      </c>
      <c r="O19" s="43"/>
      <c r="P19" s="43">
        <f t="shared" si="4"/>
        <v>78227.664370520011</v>
      </c>
      <c r="Q19" s="34"/>
      <c r="R19" s="43">
        <f t="shared" si="4"/>
        <v>38190.219394888758</v>
      </c>
      <c r="S19" s="34"/>
      <c r="T19" s="7"/>
      <c r="U19" s="106">
        <v>100.00000000000021</v>
      </c>
      <c r="V19" s="106"/>
      <c r="W19" s="106">
        <v>99.999999999999787</v>
      </c>
      <c r="X19" s="106"/>
      <c r="Y19" s="106">
        <v>99.999999999999815</v>
      </c>
      <c r="Z19" s="106"/>
      <c r="AA19" s="106">
        <v>100</v>
      </c>
      <c r="AB19" s="36"/>
      <c r="AC19" s="106">
        <f>SUM(AC20:AC25)</f>
        <v>99.999999999999986</v>
      </c>
      <c r="AD19" s="106"/>
      <c r="AE19" s="106">
        <f t="shared" ref="AE19:AI19" si="5">SUM(AE20:AE25)</f>
        <v>100</v>
      </c>
      <c r="AF19" s="106"/>
      <c r="AG19" s="106">
        <f t="shared" si="5"/>
        <v>99.999999999999986</v>
      </c>
      <c r="AH19" s="106"/>
      <c r="AI19" s="106">
        <f t="shared" si="5"/>
        <v>100</v>
      </c>
      <c r="AJ19" s="34"/>
      <c r="AK19" s="256">
        <f t="shared" ref="AK19" si="6">SUM(AK20:AK25)</f>
        <v>100.00000000000001</v>
      </c>
      <c r="AL19" s="34"/>
    </row>
    <row r="20" spans="1:38" s="24" customFormat="1" ht="12">
      <c r="A20" s="149" t="s">
        <v>49</v>
      </c>
      <c r="B20" s="39">
        <v>6141.7438844647995</v>
      </c>
      <c r="C20" s="38"/>
      <c r="D20" s="39">
        <v>6559.2882980379127</v>
      </c>
      <c r="E20" s="38"/>
      <c r="F20" s="39">
        <v>4268.8159284265776</v>
      </c>
      <c r="G20" s="38"/>
      <c r="H20" s="39">
        <v>5002</v>
      </c>
      <c r="I20" s="38"/>
      <c r="J20" s="39">
        <v>5366.5899725914069</v>
      </c>
      <c r="K20" s="39"/>
      <c r="L20" s="39">
        <v>7331.7545432060679</v>
      </c>
      <c r="M20" s="39"/>
      <c r="N20" s="39">
        <v>12215.088693629321</v>
      </c>
      <c r="O20" s="39"/>
      <c r="P20" s="39">
        <v>10167.1973</v>
      </c>
      <c r="Q20" s="39"/>
      <c r="R20" s="39">
        <v>4626.4946081852931</v>
      </c>
      <c r="S20" s="39"/>
      <c r="T20" s="83"/>
      <c r="U20" s="108">
        <v>13.866011286334674</v>
      </c>
      <c r="V20" s="108"/>
      <c r="W20" s="108">
        <v>15.858616804982345</v>
      </c>
      <c r="X20" s="108"/>
      <c r="Y20" s="108">
        <v>12.815741065104156</v>
      </c>
      <c r="Z20" s="108"/>
      <c r="AA20" s="108">
        <v>10.267252350260684</v>
      </c>
      <c r="AB20" s="41"/>
      <c r="AC20" s="40">
        <f>J20/($J$19-$J$26)*100</f>
        <v>9.6610086685621788</v>
      </c>
      <c r="AD20" s="40"/>
      <c r="AE20" s="40">
        <f>L20/($L$19-$L$26)*100</f>
        <v>11.011374952466257</v>
      </c>
      <c r="AF20" s="40"/>
      <c r="AG20" s="40">
        <f>N20/($N$19-$N$26)*100</f>
        <v>14.082626294710055</v>
      </c>
      <c r="AH20" s="40"/>
      <c r="AI20" s="40">
        <f>P20/($P$19-$P$26)*100</f>
        <v>13.00191785424016</v>
      </c>
      <c r="AJ20" s="38"/>
      <c r="AK20" s="257">
        <f>R20/($R$19-$R$26)*100</f>
        <v>12.15753375328123</v>
      </c>
      <c r="AL20" s="38"/>
    </row>
    <row r="21" spans="1:38" s="24" customFormat="1" ht="12">
      <c r="A21" s="149" t="s">
        <v>50</v>
      </c>
      <c r="B21" s="39">
        <v>25935.352500637171</v>
      </c>
      <c r="C21" s="38"/>
      <c r="D21" s="39">
        <v>24059.194087406635</v>
      </c>
      <c r="E21" s="38"/>
      <c r="F21" s="39">
        <v>20203.15459873496</v>
      </c>
      <c r="G21" s="38"/>
      <c r="H21" s="39">
        <v>31361</v>
      </c>
      <c r="I21" s="38"/>
      <c r="J21" s="39">
        <v>34716.454546163448</v>
      </c>
      <c r="K21" s="39"/>
      <c r="L21" s="39">
        <v>37945.474214857066</v>
      </c>
      <c r="M21" s="39"/>
      <c r="N21" s="39">
        <v>44800.290652127602</v>
      </c>
      <c r="O21" s="39"/>
      <c r="P21" s="39">
        <v>41248.167840000002</v>
      </c>
      <c r="Q21" s="39"/>
      <c r="R21" s="39">
        <v>21377.157558140432</v>
      </c>
      <c r="S21" s="39"/>
      <c r="T21" s="83"/>
      <c r="U21" s="108">
        <v>58.553384389495911</v>
      </c>
      <c r="V21" s="108"/>
      <c r="W21" s="108">
        <v>58.168740621297424</v>
      </c>
      <c r="X21" s="108"/>
      <c r="Y21" s="108">
        <v>60.653446383453925</v>
      </c>
      <c r="Z21" s="108"/>
      <c r="AA21" s="108">
        <v>64.372511186830323</v>
      </c>
      <c r="AB21" s="41"/>
      <c r="AC21" s="40">
        <f t="shared" ref="AC21:AC25" si="7">J21/($J$19-$J$26)*100</f>
        <v>62.497036297758122</v>
      </c>
      <c r="AD21" s="38"/>
      <c r="AE21" s="40">
        <f t="shared" ref="AE21:AE25" si="8">L21/($L$19-$L$26)*100</f>
        <v>56.989338891072535</v>
      </c>
      <c r="AF21" s="40"/>
      <c r="AG21" s="40">
        <f t="shared" ref="AG21:AG26" si="9">N21/($N$19-$N$26)*100</f>
        <v>51.649706929868543</v>
      </c>
      <c r="AH21" s="40"/>
      <c r="AI21" s="40">
        <f t="shared" ref="AI21:AI25" si="10">P21/($P$19-$P$26)*100</f>
        <v>52.748586859191846</v>
      </c>
      <c r="AJ21" s="38"/>
      <c r="AK21" s="257">
        <f t="shared" ref="AK21:AK25" si="11">R21/($R$19-$R$26)*100</f>
        <v>56.175038894997108</v>
      </c>
      <c r="AL21" s="38"/>
    </row>
    <row r="22" spans="1:38" s="24" customFormat="1" ht="12">
      <c r="A22" s="149" t="s">
        <v>51</v>
      </c>
      <c r="B22" s="39">
        <v>9280.3356766848501</v>
      </c>
      <c r="C22" s="38"/>
      <c r="D22" s="39">
        <v>8442.8835566797388</v>
      </c>
      <c r="E22" s="38"/>
      <c r="F22" s="39">
        <v>7382.831117335214</v>
      </c>
      <c r="G22" s="38"/>
      <c r="H22" s="39">
        <v>10137</v>
      </c>
      <c r="I22" s="38"/>
      <c r="J22" s="39">
        <v>12025.326052023509</v>
      </c>
      <c r="K22" s="39"/>
      <c r="L22" s="39">
        <v>16058.853009198932</v>
      </c>
      <c r="M22" s="39"/>
      <c r="N22" s="39">
        <v>21714.110228038098</v>
      </c>
      <c r="O22" s="39"/>
      <c r="P22" s="39">
        <v>19350.457429999999</v>
      </c>
      <c r="Q22" s="39"/>
      <c r="R22" s="39">
        <v>8869.6283481679347</v>
      </c>
      <c r="S22" s="39"/>
      <c r="T22" s="83"/>
      <c r="U22" s="108">
        <v>20.951905786787776</v>
      </c>
      <c r="V22" s="108"/>
      <c r="W22" s="108">
        <v>20.412649813627162</v>
      </c>
      <c r="X22" s="108"/>
      <c r="Y22" s="108">
        <v>22.164565892171399</v>
      </c>
      <c r="Z22" s="108"/>
      <c r="AA22" s="108">
        <v>20.80750441315325</v>
      </c>
      <c r="AB22" s="41"/>
      <c r="AC22" s="40">
        <f t="shared" si="7"/>
        <v>21.648156431594597</v>
      </c>
      <c r="AD22" s="38"/>
      <c r="AE22" s="40">
        <f t="shared" si="8"/>
        <v>24.11838131633705</v>
      </c>
      <c r="AF22" s="40"/>
      <c r="AG22" s="40">
        <f t="shared" si="9"/>
        <v>25.033931994540897</v>
      </c>
      <c r="AH22" s="40"/>
      <c r="AI22" s="40">
        <f t="shared" si="10"/>
        <v>24.745566602394074</v>
      </c>
      <c r="AJ22" s="38"/>
      <c r="AK22" s="257">
        <f t="shared" si="11"/>
        <v>23.30766922998929</v>
      </c>
      <c r="AL22" s="38"/>
    </row>
    <row r="23" spans="1:38" s="24" customFormat="1" ht="12">
      <c r="A23" s="149" t="s">
        <v>52</v>
      </c>
      <c r="B23" s="39">
        <v>2656.6744367257534</v>
      </c>
      <c r="C23" s="38"/>
      <c r="D23" s="39">
        <v>2033.8697706988623</v>
      </c>
      <c r="E23" s="38"/>
      <c r="F23" s="39">
        <v>1273.460895972858</v>
      </c>
      <c r="G23" s="38"/>
      <c r="H23" s="39">
        <v>2005</v>
      </c>
      <c r="I23" s="38"/>
      <c r="J23" s="39">
        <v>2867.8381531214814</v>
      </c>
      <c r="K23" s="39"/>
      <c r="L23" s="39">
        <v>4271.059297894335</v>
      </c>
      <c r="M23" s="39"/>
      <c r="N23" s="39">
        <v>6461.0254332089116</v>
      </c>
      <c r="O23" s="39"/>
      <c r="P23" s="39">
        <v>6097.928707</v>
      </c>
      <c r="Q23" s="39"/>
      <c r="R23" s="39">
        <v>2533.5471131358186</v>
      </c>
      <c r="S23" s="39"/>
      <c r="T23" s="83"/>
      <c r="U23" s="108">
        <v>5.9978856847050332</v>
      </c>
      <c r="V23" s="108"/>
      <c r="W23" s="108">
        <v>4.9173568623899104</v>
      </c>
      <c r="X23" s="108"/>
      <c r="Y23" s="108">
        <v>3.8231550324399031</v>
      </c>
      <c r="Z23" s="108"/>
      <c r="AA23" s="108">
        <v>4.1155219836610701</v>
      </c>
      <c r="AB23" s="41"/>
      <c r="AC23" s="40">
        <f t="shared" si="7"/>
        <v>5.1627214672339257</v>
      </c>
      <c r="AD23" s="38"/>
      <c r="AE23" s="40">
        <f t="shared" si="8"/>
        <v>6.4145949098789901</v>
      </c>
      <c r="AF23" s="40"/>
      <c r="AG23" s="40">
        <f t="shared" si="9"/>
        <v>7.4488371667700113</v>
      </c>
      <c r="AH23" s="40"/>
      <c r="AI23" s="40">
        <f t="shared" si="10"/>
        <v>7.7980947738101758</v>
      </c>
      <c r="AJ23" s="38"/>
      <c r="AK23" s="257">
        <f t="shared" si="11"/>
        <v>6.657672201537193</v>
      </c>
      <c r="AL23" s="38"/>
    </row>
    <row r="24" spans="1:38" s="24" customFormat="1" ht="12">
      <c r="A24" s="149" t="s">
        <v>53</v>
      </c>
      <c r="B24" s="39">
        <v>271.91578986470319</v>
      </c>
      <c r="C24" s="38"/>
      <c r="D24" s="39">
        <v>231.97433337663153</v>
      </c>
      <c r="E24" s="38"/>
      <c r="F24" s="39">
        <v>148.91536703287193</v>
      </c>
      <c r="G24" s="17" t="s">
        <v>72</v>
      </c>
      <c r="H24" s="39">
        <v>199</v>
      </c>
      <c r="I24" s="17"/>
      <c r="J24" s="39">
        <v>528.67373122865376</v>
      </c>
      <c r="K24" s="39"/>
      <c r="L24" s="39">
        <v>923.49852057432236</v>
      </c>
      <c r="M24" s="39"/>
      <c r="N24" s="39">
        <v>1428.1440056933091</v>
      </c>
      <c r="O24" s="39"/>
      <c r="P24" s="39">
        <v>1221.076984</v>
      </c>
      <c r="Q24" s="39"/>
      <c r="R24" s="39">
        <v>606.49357309592779</v>
      </c>
      <c r="S24" s="39"/>
      <c r="T24" s="83"/>
      <c r="U24" s="108">
        <v>0.61389525224807362</v>
      </c>
      <c r="V24" s="108"/>
      <c r="W24" s="108">
        <v>0.56085232032134757</v>
      </c>
      <c r="X24" s="108"/>
      <c r="Y24" s="108">
        <v>0.44707029220903061</v>
      </c>
      <c r="Z24" s="108"/>
      <c r="AA24" s="108">
        <v>0.40847325423867975</v>
      </c>
      <c r="AB24" s="41"/>
      <c r="AC24" s="40">
        <f t="shared" si="7"/>
        <v>0.95172568173208638</v>
      </c>
      <c r="AD24" s="17"/>
      <c r="AE24" s="40">
        <f t="shared" si="8"/>
        <v>1.3869788490825539</v>
      </c>
      <c r="AF24" s="40"/>
      <c r="AG24" s="40">
        <f t="shared" si="9"/>
        <v>1.6464897498205147</v>
      </c>
      <c r="AH24" s="40"/>
      <c r="AI24" s="40">
        <f t="shared" si="10"/>
        <v>1.5615259713383676</v>
      </c>
      <c r="AJ24" s="17"/>
      <c r="AK24" s="257">
        <f t="shared" si="11"/>
        <v>1.5937479043024463</v>
      </c>
      <c r="AL24" s="17"/>
    </row>
    <row r="25" spans="1:38" s="24" customFormat="1" ht="12">
      <c r="A25" s="149" t="s">
        <v>54</v>
      </c>
      <c r="B25" s="39">
        <v>7.4934000000000012</v>
      </c>
      <c r="C25" s="38" t="s">
        <v>72</v>
      </c>
      <c r="D25" s="39">
        <v>33.826535358518356</v>
      </c>
      <c r="E25" s="17" t="s">
        <v>72</v>
      </c>
      <c r="F25" s="39">
        <v>31.983901720420544</v>
      </c>
      <c r="G25" s="17" t="s">
        <v>72</v>
      </c>
      <c r="H25" s="39">
        <v>14</v>
      </c>
      <c r="I25" s="17" t="s">
        <v>72</v>
      </c>
      <c r="J25" s="39">
        <v>44.078908034219381</v>
      </c>
      <c r="K25" s="39" t="s">
        <v>72</v>
      </c>
      <c r="L25" s="39">
        <v>52.821379459174231</v>
      </c>
      <c r="M25" s="39" t="s">
        <v>72</v>
      </c>
      <c r="N25" s="39">
        <v>120.0531990849521</v>
      </c>
      <c r="O25" s="39" t="s">
        <v>72</v>
      </c>
      <c r="P25" s="39">
        <v>112.84545129999999</v>
      </c>
      <c r="Q25" s="39" t="s">
        <v>72</v>
      </c>
      <c r="R25" s="39">
        <v>41.227543065960006</v>
      </c>
      <c r="S25" s="39" t="s">
        <v>72</v>
      </c>
      <c r="T25" s="83"/>
      <c r="U25" s="108">
        <v>1.6917600428737932E-2</v>
      </c>
      <c r="V25" s="108"/>
      <c r="W25" s="108">
        <v>8.1783577381618552E-2</v>
      </c>
      <c r="X25" s="108"/>
      <c r="Y25" s="108">
        <v>9.602133462140898E-2</v>
      </c>
      <c r="Z25" s="108"/>
      <c r="AA25" s="108">
        <v>2.8736811855987521E-2</v>
      </c>
      <c r="AB25" s="41"/>
      <c r="AC25" s="40">
        <f t="shared" si="7"/>
        <v>7.9351453119068202E-2</v>
      </c>
      <c r="AD25" s="17"/>
      <c r="AE25" s="40">
        <f t="shared" si="8"/>
        <v>7.9331081162617043E-2</v>
      </c>
      <c r="AF25" s="40"/>
      <c r="AG25" s="40">
        <f t="shared" si="9"/>
        <v>0.13840786428997109</v>
      </c>
      <c r="AH25" s="40"/>
      <c r="AI25" s="40">
        <f t="shared" si="10"/>
        <v>0.14430793902536529</v>
      </c>
      <c r="AJ25" s="17"/>
      <c r="AK25" s="257">
        <f t="shared" si="11"/>
        <v>0.1083380158927422</v>
      </c>
      <c r="AL25" s="17"/>
    </row>
    <row r="26" spans="1:38" s="24" customFormat="1" ht="12">
      <c r="A26" s="154" t="s">
        <v>3</v>
      </c>
      <c r="B26" s="39">
        <v>0</v>
      </c>
      <c r="C26" s="38"/>
      <c r="D26" s="39">
        <v>0</v>
      </c>
      <c r="E26" s="17"/>
      <c r="F26" s="39">
        <v>0</v>
      </c>
      <c r="G26" s="17"/>
      <c r="H26" s="39">
        <v>20</v>
      </c>
      <c r="I26" s="17" t="s">
        <v>72</v>
      </c>
      <c r="J26" s="39">
        <v>40.46977999273642</v>
      </c>
      <c r="K26" s="39" t="s">
        <v>72</v>
      </c>
      <c r="L26" s="39">
        <v>28.568462183246606</v>
      </c>
      <c r="M26" s="39" t="s">
        <v>72</v>
      </c>
      <c r="N26" s="39">
        <v>0</v>
      </c>
      <c r="O26" s="39"/>
      <c r="P26" s="39">
        <v>29.99065822</v>
      </c>
      <c r="Q26" s="39" t="s">
        <v>72</v>
      </c>
      <c r="R26" s="39">
        <v>135.67065109739283</v>
      </c>
      <c r="S26" s="39" t="s">
        <v>72</v>
      </c>
      <c r="T26" s="83"/>
      <c r="U26" s="39">
        <v>0</v>
      </c>
      <c r="V26" s="38"/>
      <c r="W26" s="39">
        <v>0</v>
      </c>
      <c r="X26" s="17"/>
      <c r="Y26" s="39">
        <v>0</v>
      </c>
      <c r="Z26" s="108"/>
      <c r="AA26" s="40" t="s">
        <v>81</v>
      </c>
      <c r="AB26" s="41"/>
      <c r="AC26" s="40" t="s">
        <v>81</v>
      </c>
      <c r="AD26" s="17"/>
      <c r="AE26" s="40" t="s">
        <v>81</v>
      </c>
      <c r="AF26" s="40"/>
      <c r="AG26" s="40">
        <f t="shared" si="9"/>
        <v>0</v>
      </c>
      <c r="AH26" s="40"/>
      <c r="AI26" s="40" t="s">
        <v>81</v>
      </c>
      <c r="AJ26" s="17"/>
      <c r="AK26" s="257" t="s">
        <v>81</v>
      </c>
      <c r="AL26" s="17"/>
    </row>
    <row r="27" spans="1:38" s="24" customFormat="1" ht="6.6" customHeight="1">
      <c r="A27" s="53"/>
      <c r="B27" s="42"/>
      <c r="C27" s="38"/>
      <c r="D27" s="42"/>
      <c r="E27" s="38"/>
      <c r="F27" s="42"/>
      <c r="G27" s="38"/>
      <c r="H27" s="42"/>
      <c r="I27" s="38"/>
      <c r="J27" s="38"/>
      <c r="K27" s="38"/>
      <c r="L27" s="38"/>
      <c r="M27" s="38"/>
      <c r="N27" s="38"/>
      <c r="O27" s="38"/>
      <c r="P27" s="38"/>
      <c r="Q27" s="38"/>
      <c r="R27" s="38"/>
      <c r="S27" s="38"/>
      <c r="T27" s="51"/>
      <c r="U27" s="108"/>
      <c r="V27" s="108"/>
      <c r="W27" s="108"/>
      <c r="X27" s="108"/>
      <c r="Y27" s="108"/>
      <c r="Z27" s="108"/>
      <c r="AA27" s="108"/>
      <c r="AB27" s="41"/>
      <c r="AC27" s="38"/>
      <c r="AD27" s="38"/>
      <c r="AE27" s="38"/>
      <c r="AF27" s="38"/>
      <c r="AG27" s="38"/>
      <c r="AH27" s="38"/>
      <c r="AI27" s="38"/>
      <c r="AJ27" s="38"/>
      <c r="AK27" s="38"/>
      <c r="AL27" s="38"/>
    </row>
    <row r="28" spans="1:38" s="28" customFormat="1" ht="24">
      <c r="A28" s="103" t="s">
        <v>77</v>
      </c>
      <c r="B28" s="61">
        <v>44293.5156883772</v>
      </c>
      <c r="C28" s="34"/>
      <c r="D28" s="61">
        <v>41361.036581558212</v>
      </c>
      <c r="E28" s="34"/>
      <c r="F28" s="61">
        <v>33309.161809222947</v>
      </c>
      <c r="G28" s="34"/>
      <c r="H28" s="61">
        <v>48738</v>
      </c>
      <c r="I28" s="34"/>
      <c r="J28" s="61">
        <f>SUM(J29:J31)</f>
        <v>55589.431143156013</v>
      </c>
      <c r="K28" s="61"/>
      <c r="L28" s="61">
        <f t="shared" ref="L28:R28" si="12">SUM(L29:L31)</f>
        <v>66612.029427372981</v>
      </c>
      <c r="M28" s="61"/>
      <c r="N28" s="61">
        <f t="shared" si="12"/>
        <v>86738.712211782637</v>
      </c>
      <c r="O28" s="61"/>
      <c r="P28" s="61">
        <f t="shared" si="12"/>
        <v>78227.66436000001</v>
      </c>
      <c r="Q28" s="34"/>
      <c r="R28" s="61">
        <f t="shared" si="12"/>
        <v>38190.219394888773</v>
      </c>
      <c r="S28" s="34"/>
      <c r="T28" s="7"/>
      <c r="U28" s="106">
        <v>100.00000000000001</v>
      </c>
      <c r="V28" s="106"/>
      <c r="W28" s="106">
        <v>99.999999999999588</v>
      </c>
      <c r="X28" s="106"/>
      <c r="Y28" s="106">
        <v>99.999999999999957</v>
      </c>
      <c r="Z28" s="106"/>
      <c r="AA28" s="106">
        <v>100</v>
      </c>
      <c r="AB28" s="36"/>
      <c r="AC28" s="106">
        <f>SUM(AC29:AC30)</f>
        <v>100.00000000000001</v>
      </c>
      <c r="AD28" s="106"/>
      <c r="AE28" s="106">
        <f>SUM(AE29:AE30)</f>
        <v>100.00000000000001</v>
      </c>
      <c r="AF28" s="106"/>
      <c r="AG28" s="106">
        <f t="shared" ref="AG28:AI28" si="13">SUM(AG29:AG30)</f>
        <v>100.00000000000001</v>
      </c>
      <c r="AH28" s="106"/>
      <c r="AI28" s="106">
        <f t="shared" si="13"/>
        <v>99.999999999999986</v>
      </c>
      <c r="AJ28" s="34"/>
      <c r="AK28" s="106">
        <f t="shared" ref="AK28" si="14">SUM(AK29:AK30)</f>
        <v>100</v>
      </c>
      <c r="AL28" s="34"/>
    </row>
    <row r="29" spans="1:38" s="24" customFormat="1" ht="12">
      <c r="A29" s="13" t="s">
        <v>78</v>
      </c>
      <c r="B29" s="39">
        <v>2122.8853078833317</v>
      </c>
      <c r="C29" s="91"/>
      <c r="D29" s="39">
        <v>1506.9943667668515</v>
      </c>
      <c r="E29" s="91"/>
      <c r="F29" s="39">
        <v>1823.0615078019264</v>
      </c>
      <c r="G29" s="162"/>
      <c r="H29" s="39">
        <v>2907</v>
      </c>
      <c r="I29" s="162"/>
      <c r="J29" s="39">
        <v>2548.2986667913892</v>
      </c>
      <c r="K29" s="162"/>
      <c r="L29" s="39">
        <v>3793.8697984798036</v>
      </c>
      <c r="M29" s="162"/>
      <c r="N29" s="39">
        <v>7427.0082580390927</v>
      </c>
      <c r="O29" s="162"/>
      <c r="P29" s="39">
        <v>8044.9804999999997</v>
      </c>
      <c r="Q29" s="162"/>
      <c r="R29" s="39">
        <v>2858.5365108223718</v>
      </c>
      <c r="S29" s="162"/>
      <c r="T29" s="90"/>
      <c r="U29" s="108">
        <v>4.7927676882067551</v>
      </c>
      <c r="V29" s="108"/>
      <c r="W29" s="108">
        <v>3.6435120860553436</v>
      </c>
      <c r="X29" s="108"/>
      <c r="Y29" s="108">
        <v>5.4731533571557467</v>
      </c>
      <c r="Z29" s="108"/>
      <c r="AA29" s="108">
        <v>5.9645451187984735</v>
      </c>
      <c r="AB29" s="41"/>
      <c r="AC29" s="108">
        <f>J29/($J$28-$J$31)*100</f>
        <v>4.5846161194601356</v>
      </c>
      <c r="AD29" s="108"/>
      <c r="AE29" s="108">
        <f>L29/($L$28-$L$31)*100</f>
        <v>5.6954724711041207</v>
      </c>
      <c r="AF29" s="108"/>
      <c r="AG29" s="40">
        <f>N29/($N$28-$N$31)*100</f>
        <v>8.5625069460394911</v>
      </c>
      <c r="AH29" s="40"/>
      <c r="AI29" s="40">
        <f>P29/($P$28-$P$31)*100</f>
        <v>10.284060716650545</v>
      </c>
      <c r="AJ29" s="108"/>
      <c r="AK29" s="40">
        <f>R29/($R$28-$R$31)*100</f>
        <v>7.4849963056377398</v>
      </c>
      <c r="AL29" s="108"/>
    </row>
    <row r="30" spans="1:38" s="24" customFormat="1" ht="12">
      <c r="A30" s="13" t="s">
        <v>79</v>
      </c>
      <c r="B30" s="39">
        <v>42170.630380493865</v>
      </c>
      <c r="C30" s="59"/>
      <c r="D30" s="39">
        <v>39854.042214791363</v>
      </c>
      <c r="E30" s="59"/>
      <c r="F30" s="39">
        <v>31486.100301421022</v>
      </c>
      <c r="G30" s="163"/>
      <c r="H30" s="39">
        <v>45831</v>
      </c>
      <c r="I30" s="163"/>
      <c r="J30" s="39">
        <v>53035.388176142493</v>
      </c>
      <c r="K30" s="163"/>
      <c r="L30" s="39">
        <v>62818.159628893183</v>
      </c>
      <c r="M30" s="163"/>
      <c r="N30" s="39">
        <v>79311.703953743548</v>
      </c>
      <c r="O30" s="163"/>
      <c r="P30" s="39">
        <v>70182.683860000005</v>
      </c>
      <c r="Q30" s="163"/>
      <c r="R30" s="39">
        <v>35331.682884066402</v>
      </c>
      <c r="S30" s="163"/>
      <c r="T30" s="90"/>
      <c r="U30" s="108">
        <v>95.207232311793263</v>
      </c>
      <c r="V30" s="108"/>
      <c r="W30" s="108">
        <v>96.35648791394425</v>
      </c>
      <c r="X30" s="108"/>
      <c r="Y30" s="108">
        <v>94.526846642844205</v>
      </c>
      <c r="Z30" s="108"/>
      <c r="AA30" s="108">
        <v>94.035454881201531</v>
      </c>
      <c r="AB30" s="41"/>
      <c r="AC30" s="108">
        <f>J30/($J$28-$J$31)*100</f>
        <v>95.415383880539878</v>
      </c>
      <c r="AD30" s="163"/>
      <c r="AE30" s="108">
        <f>L30/($L$28-$L$31)*100</f>
        <v>94.304527528895889</v>
      </c>
      <c r="AF30" s="108"/>
      <c r="AG30" s="40">
        <f>N30/($N$28-$N$31)*100</f>
        <v>91.437493053960523</v>
      </c>
      <c r="AH30" s="40"/>
      <c r="AI30" s="40">
        <f>P30/($P$28-$P$31)*100</f>
        <v>89.715939283349442</v>
      </c>
      <c r="AJ30" s="163"/>
      <c r="AK30" s="40">
        <f>R30/($R$28-$R$31)*100</f>
        <v>92.515003694362264</v>
      </c>
      <c r="AL30" s="163"/>
    </row>
    <row r="31" spans="1:38" s="24" customFormat="1" ht="12">
      <c r="A31" s="154" t="s">
        <v>3</v>
      </c>
      <c r="B31" s="39">
        <v>0</v>
      </c>
      <c r="C31" s="38"/>
      <c r="D31" s="39">
        <v>0</v>
      </c>
      <c r="E31" s="17"/>
      <c r="F31" s="39">
        <v>0</v>
      </c>
      <c r="G31" s="163"/>
      <c r="H31" s="39">
        <v>0</v>
      </c>
      <c r="I31" s="163"/>
      <c r="J31" s="39">
        <v>5.7443002221326953</v>
      </c>
      <c r="K31" s="39" t="s">
        <v>72</v>
      </c>
      <c r="L31" s="39">
        <v>0</v>
      </c>
      <c r="M31" s="163"/>
      <c r="N31" s="39">
        <v>0</v>
      </c>
      <c r="O31" s="163"/>
      <c r="P31" s="39">
        <v>0</v>
      </c>
      <c r="Q31" s="163"/>
      <c r="R31" s="39">
        <v>0</v>
      </c>
      <c r="S31" s="163"/>
      <c r="T31" s="90"/>
      <c r="U31" s="39">
        <v>0</v>
      </c>
      <c r="V31" s="38"/>
      <c r="W31" s="39">
        <v>0</v>
      </c>
      <c r="X31" s="17"/>
      <c r="Y31" s="39">
        <v>0</v>
      </c>
      <c r="Z31" s="163"/>
      <c r="AA31" s="39">
        <v>0</v>
      </c>
      <c r="AB31" s="41"/>
      <c r="AC31" s="40" t="s">
        <v>81</v>
      </c>
      <c r="AD31" s="163"/>
      <c r="AE31" s="39">
        <v>0</v>
      </c>
      <c r="AF31" s="39"/>
      <c r="AG31" s="39">
        <v>0</v>
      </c>
      <c r="AH31" s="39"/>
      <c r="AI31" s="39">
        <v>0</v>
      </c>
      <c r="AJ31" s="163"/>
      <c r="AK31" s="39">
        <v>0</v>
      </c>
      <c r="AL31" s="163"/>
    </row>
    <row r="32" spans="1:38" s="24" customFormat="1" ht="6.6" customHeight="1">
      <c r="A32" s="89"/>
      <c r="B32" s="113"/>
      <c r="C32" s="59"/>
      <c r="D32" s="113"/>
      <c r="E32" s="59"/>
      <c r="F32" s="113"/>
      <c r="G32" s="163"/>
      <c r="H32" s="113"/>
      <c r="I32" s="163"/>
      <c r="J32" s="163"/>
      <c r="K32" s="163"/>
      <c r="L32" s="163"/>
      <c r="M32" s="163"/>
      <c r="N32" s="163"/>
      <c r="O32" s="163"/>
      <c r="P32" s="163"/>
      <c r="Q32" s="163"/>
      <c r="R32" s="163"/>
      <c r="S32" s="163"/>
      <c r="T32" s="127"/>
      <c r="U32" s="108"/>
      <c r="V32" s="108"/>
      <c r="W32" s="108"/>
      <c r="X32" s="108"/>
      <c r="Y32" s="108"/>
      <c r="Z32" s="108"/>
      <c r="AA32" s="108"/>
      <c r="AB32" s="41"/>
      <c r="AC32" s="163"/>
      <c r="AD32" s="163"/>
      <c r="AE32" s="163"/>
      <c r="AF32" s="163"/>
      <c r="AG32" s="163"/>
      <c r="AH32" s="163"/>
      <c r="AI32" s="163"/>
      <c r="AJ32" s="163"/>
      <c r="AK32" s="163"/>
      <c r="AL32" s="163"/>
    </row>
    <row r="33" spans="1:38" s="28" customFormat="1" ht="24">
      <c r="A33" s="103" t="s">
        <v>130</v>
      </c>
      <c r="B33" s="61">
        <v>44293.515688377192</v>
      </c>
      <c r="C33" s="34"/>
      <c r="D33" s="61">
        <v>41361.036581558277</v>
      </c>
      <c r="E33" s="34"/>
      <c r="F33" s="61">
        <v>33309.161809223056</v>
      </c>
      <c r="G33" s="34"/>
      <c r="H33" s="61">
        <v>48738</v>
      </c>
      <c r="I33" s="34"/>
      <c r="J33" s="61">
        <f>SUM(J34:J35)</f>
        <v>55589.431143156187</v>
      </c>
      <c r="K33" s="61"/>
      <c r="L33" s="61">
        <f t="shared" ref="L33:P33" si="15">SUM(L34:L35)</f>
        <v>66612.029427372763</v>
      </c>
      <c r="M33" s="61"/>
      <c r="N33" s="61">
        <f t="shared" si="15"/>
        <v>86738.712211782506</v>
      </c>
      <c r="O33" s="61"/>
      <c r="P33" s="61">
        <f t="shared" si="15"/>
        <v>78227.664361000003</v>
      </c>
      <c r="Q33" s="34"/>
      <c r="R33" s="61">
        <f>SUM(R34:R36)</f>
        <v>38190.219394888809</v>
      </c>
      <c r="S33" s="34"/>
      <c r="T33" s="7"/>
      <c r="U33" s="106">
        <v>100.00000000000001</v>
      </c>
      <c r="V33" s="106"/>
      <c r="W33" s="106">
        <v>99.999999999999744</v>
      </c>
      <c r="X33" s="106"/>
      <c r="Y33" s="106">
        <v>100.00000000000028</v>
      </c>
      <c r="Z33" s="106"/>
      <c r="AA33" s="106">
        <v>100</v>
      </c>
      <c r="AB33" s="36"/>
      <c r="AC33" s="106">
        <f>SUM(AC34:AC35)</f>
        <v>99.999999999999986</v>
      </c>
      <c r="AD33" s="106"/>
      <c r="AE33" s="106">
        <f t="shared" ref="AE33:AI33" si="16">SUM(AE34:AE35)</f>
        <v>100</v>
      </c>
      <c r="AF33" s="106"/>
      <c r="AG33" s="106">
        <f t="shared" si="16"/>
        <v>100</v>
      </c>
      <c r="AH33" s="106"/>
      <c r="AI33" s="106">
        <f t="shared" si="16"/>
        <v>100</v>
      </c>
      <c r="AJ33" s="106"/>
      <c r="AK33" s="106">
        <f>SUM(AK34:AK36)</f>
        <v>99.999999999999986</v>
      </c>
      <c r="AL33" s="106"/>
    </row>
    <row r="34" spans="1:38" s="24" customFormat="1" ht="12">
      <c r="A34" s="13" t="s">
        <v>78</v>
      </c>
      <c r="B34" s="39">
        <v>1194.7870437564693</v>
      </c>
      <c r="C34" s="91"/>
      <c r="D34" s="39">
        <v>449.92467619645902</v>
      </c>
      <c r="E34" s="91"/>
      <c r="F34" s="39">
        <v>156.62207524994048</v>
      </c>
      <c r="G34" s="17" t="s">
        <v>72</v>
      </c>
      <c r="H34" s="39">
        <v>501</v>
      </c>
      <c r="I34" s="17"/>
      <c r="J34" s="39">
        <v>230.29552231024198</v>
      </c>
      <c r="K34" s="17"/>
      <c r="L34" s="39">
        <v>429.89680046573591</v>
      </c>
      <c r="M34" s="17"/>
      <c r="N34" s="39">
        <v>775.30698393550563</v>
      </c>
      <c r="O34" s="17"/>
      <c r="P34" s="39">
        <v>1442.352421</v>
      </c>
      <c r="Q34" s="17"/>
      <c r="R34" s="39">
        <v>1256.2570060224609</v>
      </c>
      <c r="S34" s="17"/>
      <c r="T34" s="90"/>
      <c r="U34" s="108">
        <v>2.6974310464815661</v>
      </c>
      <c r="V34" s="108"/>
      <c r="W34" s="108">
        <v>1.0877983565747156</v>
      </c>
      <c r="X34" s="108"/>
      <c r="Y34" s="108">
        <v>0.47020719448597309</v>
      </c>
      <c r="Z34" s="108"/>
      <c r="AA34" s="108">
        <v>1.0279453403914811</v>
      </c>
      <c r="AB34" s="41"/>
      <c r="AC34" s="108">
        <v>0.41427932895585029</v>
      </c>
      <c r="AD34" s="17"/>
      <c r="AE34" s="108">
        <f>L34/L33*100</f>
        <v>0.64537412260416605</v>
      </c>
      <c r="AF34" s="108"/>
      <c r="AG34" s="108">
        <f>N34/$N$33*100</f>
        <v>0.89384193535466017</v>
      </c>
      <c r="AH34" s="108"/>
      <c r="AI34" s="108">
        <f>P34/$P$33*100</f>
        <v>1.8437881698013181</v>
      </c>
      <c r="AJ34" s="17"/>
      <c r="AK34" s="108">
        <f>R34/$R$33*100</f>
        <v>3.2894731319364774</v>
      </c>
      <c r="AL34" s="17"/>
    </row>
    <row r="35" spans="1:38" s="24" customFormat="1" ht="12">
      <c r="A35" s="13" t="s">
        <v>79</v>
      </c>
      <c r="B35" s="39">
        <v>43098.728644620722</v>
      </c>
      <c r="C35" s="59"/>
      <c r="D35" s="39">
        <v>40911.111905361817</v>
      </c>
      <c r="E35" s="59"/>
      <c r="F35" s="39">
        <v>33152.539733973113</v>
      </c>
      <c r="G35" s="163"/>
      <c r="H35" s="39">
        <v>48237</v>
      </c>
      <c r="I35" s="163"/>
      <c r="J35" s="39">
        <v>55359.135620845947</v>
      </c>
      <c r="K35" s="163"/>
      <c r="L35" s="39">
        <v>66182.132626907027</v>
      </c>
      <c r="M35" s="163"/>
      <c r="N35" s="39">
        <v>85963.405227847004</v>
      </c>
      <c r="O35" s="163"/>
      <c r="P35" s="39">
        <v>76785.31194</v>
      </c>
      <c r="Q35" s="163"/>
      <c r="R35" s="39">
        <v>36912.383726775515</v>
      </c>
      <c r="S35" s="163"/>
      <c r="T35" s="90"/>
      <c r="U35" s="108">
        <v>97.302568953518445</v>
      </c>
      <c r="V35" s="108"/>
      <c r="W35" s="108">
        <v>98.912201643425036</v>
      </c>
      <c r="X35" s="108"/>
      <c r="Y35" s="108">
        <v>99.529792805514305</v>
      </c>
      <c r="Z35" s="108"/>
      <c r="AA35" s="108">
        <v>98.972054659608517</v>
      </c>
      <c r="AB35" s="41"/>
      <c r="AC35" s="108">
        <v>99.585720671044129</v>
      </c>
      <c r="AD35" s="163"/>
      <c r="AE35" s="108">
        <f>L35/L33*100</f>
        <v>99.354625877395833</v>
      </c>
      <c r="AF35" s="108"/>
      <c r="AG35" s="108">
        <f>N35/$N$33*100</f>
        <v>99.106158064645342</v>
      </c>
      <c r="AH35" s="108"/>
      <c r="AI35" s="108">
        <f>P35/$P$33*100</f>
        <v>98.156211830198686</v>
      </c>
      <c r="AJ35" s="163"/>
      <c r="AK35" s="108">
        <f>R35/$R$33*100</f>
        <v>96.654023756971881</v>
      </c>
      <c r="AL35" s="163"/>
    </row>
    <row r="36" spans="1:38" s="24" customFormat="1" ht="12">
      <c r="A36" s="154" t="s">
        <v>3</v>
      </c>
      <c r="B36" s="39">
        <v>0</v>
      </c>
      <c r="C36" s="59"/>
      <c r="D36" s="39">
        <v>0</v>
      </c>
      <c r="E36" s="59"/>
      <c r="F36" s="39">
        <v>0</v>
      </c>
      <c r="G36" s="163"/>
      <c r="H36" s="39">
        <v>0</v>
      </c>
      <c r="I36" s="163"/>
      <c r="J36" s="39">
        <v>0</v>
      </c>
      <c r="K36" s="163"/>
      <c r="L36" s="39">
        <v>0</v>
      </c>
      <c r="M36" s="163"/>
      <c r="N36" s="39">
        <v>0</v>
      </c>
      <c r="O36" s="163"/>
      <c r="P36" s="39">
        <v>0</v>
      </c>
      <c r="Q36" s="163"/>
      <c r="R36" s="42">
        <v>21.578662090833333</v>
      </c>
      <c r="S36" s="248" t="s">
        <v>72</v>
      </c>
      <c r="T36" s="90"/>
      <c r="U36" s="39">
        <v>0</v>
      </c>
      <c r="V36" s="108"/>
      <c r="W36" s="39">
        <v>0</v>
      </c>
      <c r="X36" s="108"/>
      <c r="Y36" s="39">
        <v>0</v>
      </c>
      <c r="Z36" s="108"/>
      <c r="AA36" s="39">
        <v>0</v>
      </c>
      <c r="AB36" s="41"/>
      <c r="AC36" s="39">
        <v>0</v>
      </c>
      <c r="AD36" s="163"/>
      <c r="AE36" s="39">
        <v>0</v>
      </c>
      <c r="AF36" s="108"/>
      <c r="AG36" s="39">
        <v>0</v>
      </c>
      <c r="AH36" s="108"/>
      <c r="AI36" s="39">
        <v>0</v>
      </c>
      <c r="AJ36" s="163"/>
      <c r="AK36" s="108">
        <f>R36/$R$33*100</f>
        <v>5.6503111091635458E-2</v>
      </c>
      <c r="AL36" s="163"/>
    </row>
    <row r="37" spans="1:38" s="24" customFormat="1" ht="6.6" customHeight="1">
      <c r="A37" s="89"/>
      <c r="B37" s="113"/>
      <c r="C37" s="59"/>
      <c r="D37" s="113"/>
      <c r="E37" s="59"/>
      <c r="F37" s="113"/>
      <c r="G37" s="163"/>
      <c r="H37" s="113"/>
      <c r="I37" s="163"/>
      <c r="J37" s="163"/>
      <c r="K37" s="163"/>
      <c r="L37" s="163"/>
      <c r="M37" s="163"/>
      <c r="N37" s="39"/>
      <c r="O37" s="163"/>
      <c r="P37" s="163"/>
      <c r="Q37" s="163"/>
      <c r="S37" s="163"/>
      <c r="T37" s="127"/>
      <c r="U37" s="108"/>
      <c r="V37" s="108"/>
      <c r="W37" s="108"/>
      <c r="X37" s="108"/>
      <c r="Y37" s="108"/>
      <c r="Z37" s="108"/>
      <c r="AA37" s="108"/>
      <c r="AB37" s="41"/>
      <c r="AC37" s="163"/>
      <c r="AD37" s="163"/>
      <c r="AE37" s="163"/>
      <c r="AF37" s="163"/>
      <c r="AG37" s="163"/>
      <c r="AH37" s="163"/>
      <c r="AI37" s="163"/>
      <c r="AJ37" s="163"/>
      <c r="AK37" s="163"/>
      <c r="AL37" s="163"/>
    </row>
    <row r="38" spans="1:38" s="28" customFormat="1" ht="12">
      <c r="A38" s="8" t="s">
        <v>56</v>
      </c>
      <c r="B38" s="43">
        <v>44293.515688377171</v>
      </c>
      <c r="C38" s="34"/>
      <c r="D38" s="43">
        <v>41361.036581558357</v>
      </c>
      <c r="E38" s="34"/>
      <c r="F38" s="43">
        <v>33309.16180922294</v>
      </c>
      <c r="G38" s="34"/>
      <c r="H38" s="43">
        <v>48738</v>
      </c>
      <c r="I38" s="34"/>
      <c r="J38" s="43">
        <f>SUM(J39:J40)</f>
        <v>55589.431143156165</v>
      </c>
      <c r="K38" s="43"/>
      <c r="L38" s="43">
        <f t="shared" ref="L38:R38" si="17">SUM(L39:L40)</f>
        <v>66612.02942737304</v>
      </c>
      <c r="M38" s="43"/>
      <c r="N38" s="43">
        <f t="shared" si="17"/>
        <v>86738.712211782375</v>
      </c>
      <c r="O38" s="43"/>
      <c r="P38" s="43">
        <f t="shared" si="17"/>
        <v>78227.664364000011</v>
      </c>
      <c r="Q38" s="34"/>
      <c r="R38" s="43">
        <f t="shared" si="17"/>
        <v>38190.219394888773</v>
      </c>
      <c r="S38" s="34"/>
      <c r="T38" s="88"/>
      <c r="U38" s="106">
        <v>99.999999999999986</v>
      </c>
      <c r="V38" s="106"/>
      <c r="W38" s="106">
        <v>99.999999999999943</v>
      </c>
      <c r="X38" s="106"/>
      <c r="Y38" s="106">
        <v>99.999999999999943</v>
      </c>
      <c r="Z38" s="106"/>
      <c r="AA38" s="106">
        <v>100</v>
      </c>
      <c r="AB38" s="36"/>
      <c r="AC38" s="106">
        <f>SUM(AC39:AC40)</f>
        <v>99.999999999999929</v>
      </c>
      <c r="AD38" s="106"/>
      <c r="AE38" s="106">
        <f t="shared" ref="AE38:AI38" si="18">SUM(AE39:AE40)</f>
        <v>100</v>
      </c>
      <c r="AF38" s="106"/>
      <c r="AG38" s="106">
        <f t="shared" si="18"/>
        <v>100</v>
      </c>
      <c r="AH38" s="106"/>
      <c r="AI38" s="106">
        <f t="shared" si="18"/>
        <v>100</v>
      </c>
      <c r="AJ38" s="34"/>
      <c r="AK38" s="106">
        <f t="shared" ref="AK38" si="19">SUM(AK39:AK40)</f>
        <v>99.999999999999986</v>
      </c>
      <c r="AL38" s="34"/>
    </row>
    <row r="39" spans="1:38" s="24" customFormat="1" ht="12">
      <c r="A39" s="150" t="s">
        <v>20</v>
      </c>
      <c r="B39" s="39">
        <v>41314.250274733291</v>
      </c>
      <c r="C39" s="38"/>
      <c r="D39" s="39">
        <v>39147.837215618361</v>
      </c>
      <c r="E39" s="38"/>
      <c r="F39" s="39">
        <v>31407.024898873377</v>
      </c>
      <c r="G39" s="38"/>
      <c r="H39" s="39">
        <v>46364</v>
      </c>
      <c r="I39" s="38"/>
      <c r="J39" s="39">
        <v>53482.252890361575</v>
      </c>
      <c r="K39" s="38"/>
      <c r="L39" s="39">
        <v>61260.324623042769</v>
      </c>
      <c r="M39" s="38"/>
      <c r="N39" s="39">
        <v>79482.034290619544</v>
      </c>
      <c r="O39" s="38"/>
      <c r="P39" s="39">
        <v>71484.441600000006</v>
      </c>
      <c r="Q39" s="38"/>
      <c r="R39" s="39">
        <v>34908.838465851768</v>
      </c>
      <c r="S39" s="38"/>
      <c r="T39" s="86"/>
      <c r="U39" s="108">
        <v>93.273811375452269</v>
      </c>
      <c r="V39" s="108"/>
      <c r="W39" s="108">
        <v>94.649071810432289</v>
      </c>
      <c r="X39" s="108"/>
      <c r="Y39" s="108">
        <v>94.289448286798674</v>
      </c>
      <c r="Z39" s="108"/>
      <c r="AA39" s="108">
        <v>95.129057409003238</v>
      </c>
      <c r="AB39" s="41"/>
      <c r="AC39" s="40">
        <v>96.209390509199253</v>
      </c>
      <c r="AD39" s="38"/>
      <c r="AE39" s="40">
        <f>L39/L38*100</f>
        <v>91.965858343701683</v>
      </c>
      <c r="AF39" s="40"/>
      <c r="AG39" s="108">
        <f>N39/$N$38*100</f>
        <v>91.63386481523402</v>
      </c>
      <c r="AH39" s="108"/>
      <c r="AI39" s="108">
        <f>P39/$P$38*100</f>
        <v>91.380002434147585</v>
      </c>
      <c r="AJ39" s="38"/>
      <c r="AK39" s="108">
        <f>R39/$R$38*100</f>
        <v>91.407797648116755</v>
      </c>
      <c r="AL39" s="38"/>
    </row>
    <row r="40" spans="1:38" s="24" customFormat="1" ht="12">
      <c r="A40" s="150" t="s">
        <v>21</v>
      </c>
      <c r="B40" s="39">
        <v>2979.2654136438828</v>
      </c>
      <c r="C40" s="38"/>
      <c r="D40" s="39">
        <v>2213.1993659399936</v>
      </c>
      <c r="E40" s="38"/>
      <c r="F40" s="39">
        <v>1902.1369103495649</v>
      </c>
      <c r="G40" s="38"/>
      <c r="H40" s="39">
        <v>2374</v>
      </c>
      <c r="I40" s="38"/>
      <c r="J40" s="39">
        <v>2107.1782527945888</v>
      </c>
      <c r="K40" s="38"/>
      <c r="L40" s="39">
        <v>5351.7048043302702</v>
      </c>
      <c r="M40" s="38"/>
      <c r="N40" s="39">
        <v>7256.6779211628382</v>
      </c>
      <c r="O40" s="38"/>
      <c r="P40" s="39">
        <v>6743.2227640000001</v>
      </c>
      <c r="Q40" s="38"/>
      <c r="R40" s="39">
        <v>3281.3809290370009</v>
      </c>
      <c r="S40" s="38"/>
      <c r="T40" s="86"/>
      <c r="U40" s="108">
        <v>6.7261886245477136</v>
      </c>
      <c r="V40" s="108"/>
      <c r="W40" s="108">
        <v>5.3509281895676466</v>
      </c>
      <c r="X40" s="108"/>
      <c r="Y40" s="108">
        <v>5.7105517132012702</v>
      </c>
      <c r="Z40" s="108"/>
      <c r="AA40" s="108">
        <v>4.8709425909967585</v>
      </c>
      <c r="AB40" s="41"/>
      <c r="AC40" s="40">
        <v>3.7906094908006818</v>
      </c>
      <c r="AD40" s="38"/>
      <c r="AE40" s="40">
        <f>L40/L38*100</f>
        <v>8.0341416562983152</v>
      </c>
      <c r="AF40" s="40"/>
      <c r="AG40" s="108">
        <f>N40/$N$38*100</f>
        <v>8.3661351847659873</v>
      </c>
      <c r="AH40" s="108"/>
      <c r="AI40" s="108">
        <f>P40/$P$38*100</f>
        <v>8.6199975658524171</v>
      </c>
      <c r="AJ40" s="38"/>
      <c r="AK40" s="108">
        <f>R40/$R$38*100</f>
        <v>8.5922023518832358</v>
      </c>
      <c r="AL40" s="38"/>
    </row>
    <row r="41" spans="1:38" s="24" customFormat="1" ht="6.6" customHeight="1">
      <c r="A41" s="9"/>
      <c r="B41" s="113"/>
      <c r="C41" s="22"/>
      <c r="D41" s="113"/>
      <c r="E41" s="22"/>
      <c r="F41" s="113"/>
      <c r="G41" s="38"/>
      <c r="H41" s="113"/>
      <c r="I41" s="38"/>
      <c r="J41" s="38"/>
      <c r="K41" s="38"/>
      <c r="L41" s="38"/>
      <c r="M41" s="38"/>
      <c r="N41" s="38"/>
      <c r="O41" s="38"/>
      <c r="P41" s="38"/>
      <c r="Q41" s="38"/>
      <c r="R41" s="38"/>
      <c r="S41" s="38"/>
      <c r="T41" s="86"/>
      <c r="U41" s="108"/>
      <c r="V41" s="108"/>
      <c r="W41" s="108"/>
      <c r="X41" s="108"/>
      <c r="Y41" s="108"/>
      <c r="Z41" s="108"/>
      <c r="AA41" s="108"/>
      <c r="AB41" s="41"/>
      <c r="AC41" s="38"/>
      <c r="AD41" s="38"/>
      <c r="AE41" s="38"/>
      <c r="AF41" s="38"/>
      <c r="AG41" s="38"/>
      <c r="AH41" s="38"/>
      <c r="AI41" s="38"/>
      <c r="AJ41" s="38"/>
      <c r="AK41" s="38"/>
      <c r="AL41" s="38"/>
    </row>
    <row r="42" spans="1:38" s="28" customFormat="1" ht="12">
      <c r="A42" s="152" t="s">
        <v>106</v>
      </c>
      <c r="B42" s="43">
        <v>44293.515688377272</v>
      </c>
      <c r="C42" s="34"/>
      <c r="D42" s="43">
        <v>41361.03658155827</v>
      </c>
      <c r="E42" s="34"/>
      <c r="F42" s="43">
        <v>33309.161809222918</v>
      </c>
      <c r="G42" s="34"/>
      <c r="H42" s="43">
        <v>48738</v>
      </c>
      <c r="I42" s="34"/>
      <c r="J42" s="43">
        <f>SUM(J43:J49)</f>
        <v>55589.431143155554</v>
      </c>
      <c r="K42" s="43"/>
      <c r="L42" s="43">
        <f>SUM(L43:L49)</f>
        <v>66612.029427373098</v>
      </c>
      <c r="M42" s="43"/>
      <c r="N42" s="43">
        <f t="shared" ref="N42:R42" si="20">SUM(N43:N49)</f>
        <v>86738.71221178236</v>
      </c>
      <c r="O42" s="43"/>
      <c r="P42" s="43">
        <f t="shared" si="20"/>
        <v>78227.664356000008</v>
      </c>
      <c r="Q42" s="34"/>
      <c r="R42" s="43">
        <f t="shared" si="20"/>
        <v>38190.219394888685</v>
      </c>
      <c r="S42" s="34"/>
      <c r="T42" s="7"/>
      <c r="U42" s="106">
        <v>100.00000000000017</v>
      </c>
      <c r="V42" s="106"/>
      <c r="W42" s="106">
        <v>99.999999999999758</v>
      </c>
      <c r="X42" s="106"/>
      <c r="Y42" s="106">
        <v>99.999999999999872</v>
      </c>
      <c r="Z42" s="106"/>
      <c r="AA42" s="106">
        <v>99.999999999999986</v>
      </c>
      <c r="AB42" s="36"/>
      <c r="AC42" s="106">
        <f>SUM(AC43:AC48)</f>
        <v>100</v>
      </c>
      <c r="AD42" s="106"/>
      <c r="AE42" s="106">
        <f t="shared" ref="AE42:AI42" si="21">SUM(AE43:AE48)</f>
        <v>100.00000000000001</v>
      </c>
      <c r="AF42" s="106"/>
      <c r="AG42" s="106">
        <f t="shared" si="21"/>
        <v>100</v>
      </c>
      <c r="AH42" s="106"/>
      <c r="AI42" s="106">
        <f t="shared" si="21"/>
        <v>99.999999999999986</v>
      </c>
      <c r="AJ42" s="34"/>
      <c r="AK42" s="106">
        <f t="shared" ref="AK42" si="22">SUM(AK43:AK48)</f>
        <v>100.00000000000001</v>
      </c>
      <c r="AL42" s="34"/>
    </row>
    <row r="43" spans="1:38" s="24" customFormat="1" ht="12">
      <c r="A43" s="151" t="s">
        <v>22</v>
      </c>
      <c r="B43" s="39">
        <v>2784.874978332703</v>
      </c>
      <c r="C43" s="38"/>
      <c r="D43" s="39">
        <v>2187.0268227077131</v>
      </c>
      <c r="E43" s="38"/>
      <c r="F43" s="39">
        <v>1979.2306321576211</v>
      </c>
      <c r="G43" s="38"/>
      <c r="H43" s="39">
        <v>2460</v>
      </c>
      <c r="I43" s="38"/>
      <c r="J43" s="39">
        <v>2447.7726446017609</v>
      </c>
      <c r="K43" s="39"/>
      <c r="L43" s="39">
        <v>5548.049654552743</v>
      </c>
      <c r="M43" s="39"/>
      <c r="N43" s="39">
        <v>7380.4535879192636</v>
      </c>
      <c r="O43" s="39"/>
      <c r="P43" s="39">
        <v>4863.9942339999998</v>
      </c>
      <c r="Q43" s="39"/>
      <c r="R43" s="39">
        <v>2359.4125761505175</v>
      </c>
      <c r="S43" s="39"/>
      <c r="T43" s="83"/>
      <c r="U43" s="108">
        <v>6.2888184519921513</v>
      </c>
      <c r="V43" s="108"/>
      <c r="W43" s="108">
        <v>5.2891059593373146</v>
      </c>
      <c r="X43" s="108"/>
      <c r="Y43" s="108">
        <v>5.9448332909337314</v>
      </c>
      <c r="Z43" s="108"/>
      <c r="AA43" s="108">
        <v>5.0506087420699286</v>
      </c>
      <c r="AB43" s="41"/>
      <c r="AC43" s="40">
        <f>J43/($J$42-$J$49)*100</f>
        <v>4.4060111586523671</v>
      </c>
      <c r="AD43" s="40"/>
      <c r="AE43" s="40">
        <f>L43/($L$42-$L$49)*100</f>
        <v>8.3357231640998535</v>
      </c>
      <c r="AF43" s="40"/>
      <c r="AG43" s="108">
        <f>N43/($N$42-$N$49)*100</f>
        <v>8.5088346364873999</v>
      </c>
      <c r="AH43" s="108"/>
      <c r="AI43" s="108">
        <f>P43/($P$42-$P$49)*100</f>
        <v>6.2177418615808833</v>
      </c>
      <c r="AJ43" s="38"/>
      <c r="AK43" s="108">
        <f>R43/($R$42-$R$49)*100</f>
        <v>6.1780545216409442</v>
      </c>
      <c r="AL43" s="38"/>
    </row>
    <row r="44" spans="1:38" s="24" customFormat="1" ht="12">
      <c r="A44" s="151" t="s">
        <v>23</v>
      </c>
      <c r="B44" s="39">
        <v>7239.3046927470641</v>
      </c>
      <c r="C44" s="38"/>
      <c r="D44" s="39">
        <v>5869.8701281560061</v>
      </c>
      <c r="E44" s="38"/>
      <c r="F44" s="39">
        <v>4676.3348991441708</v>
      </c>
      <c r="G44" s="38"/>
      <c r="H44" s="39">
        <v>5866</v>
      </c>
      <c r="I44" s="38"/>
      <c r="J44" s="39">
        <v>8555.2079663224686</v>
      </c>
      <c r="K44" s="39"/>
      <c r="L44" s="39">
        <v>11582.058784562214</v>
      </c>
      <c r="M44" s="39"/>
      <c r="N44" s="39">
        <v>15912.505551858088</v>
      </c>
      <c r="O44" s="39"/>
      <c r="P44" s="39">
        <v>13442.86169</v>
      </c>
      <c r="Q44" s="39"/>
      <c r="R44" s="39">
        <v>5961.4487017320553</v>
      </c>
      <c r="S44" s="39"/>
      <c r="T44" s="83"/>
      <c r="U44" s="108">
        <v>16.347833667778438</v>
      </c>
      <c r="V44" s="108"/>
      <c r="W44" s="108">
        <v>14.195694699769684</v>
      </c>
      <c r="X44" s="108"/>
      <c r="Y44" s="108">
        <v>14.04587769424416</v>
      </c>
      <c r="Z44" s="108"/>
      <c r="AA44" s="108">
        <v>12.04344344755374</v>
      </c>
      <c r="AB44" s="41"/>
      <c r="AC44" s="40">
        <f t="shared" ref="AC44:AC48" si="23">J44/($J$42-$J$49)*100</f>
        <v>15.39944563370226</v>
      </c>
      <c r="AD44" s="38"/>
      <c r="AE44" s="40">
        <f t="shared" ref="AE44:AE48" si="24">L44/($L$42-$L$49)*100</f>
        <v>17.401581043748685</v>
      </c>
      <c r="AF44" s="40"/>
      <c r="AG44" s="108">
        <f t="shared" ref="AG44:AG49" si="25">N44/($N$42-$N$49)*100</f>
        <v>18.345332950074138</v>
      </c>
      <c r="AH44" s="108"/>
      <c r="AI44" s="108">
        <f t="shared" ref="AI44:AI48" si="26">P44/($P$42-$P$49)*100</f>
        <v>17.184281034934084</v>
      </c>
      <c r="AJ44" s="38"/>
      <c r="AK44" s="108">
        <f t="shared" ref="AK44:AK48" si="27">R44/($R$42-$R$49)*100</f>
        <v>15.609883358067133</v>
      </c>
      <c r="AL44" s="38"/>
    </row>
    <row r="45" spans="1:38" s="24" customFormat="1" ht="12">
      <c r="A45" s="151" t="s">
        <v>24</v>
      </c>
      <c r="B45" s="39">
        <v>16083.351669139332</v>
      </c>
      <c r="C45" s="38"/>
      <c r="D45" s="39">
        <v>15730.781092430136</v>
      </c>
      <c r="E45" s="38"/>
      <c r="F45" s="39">
        <v>14532.651826129317</v>
      </c>
      <c r="G45" s="38"/>
      <c r="H45" s="39">
        <v>21639</v>
      </c>
      <c r="I45" s="38"/>
      <c r="J45" s="39">
        <v>24094.225692421882</v>
      </c>
      <c r="K45" s="39"/>
      <c r="L45" s="39">
        <v>22921.169500663174</v>
      </c>
      <c r="M45" s="39"/>
      <c r="N45" s="39">
        <v>26976.393842417721</v>
      </c>
      <c r="O45" s="39"/>
      <c r="P45" s="39">
        <v>21238.16935</v>
      </c>
      <c r="Q45" s="39"/>
      <c r="R45" s="39">
        <v>12294.71361647089</v>
      </c>
      <c r="S45" s="39"/>
      <c r="T45" s="83"/>
      <c r="U45" s="108">
        <v>36.319504298651708</v>
      </c>
      <c r="V45" s="108"/>
      <c r="W45" s="108">
        <v>38.043323089194018</v>
      </c>
      <c r="X45" s="108"/>
      <c r="Y45" s="108">
        <v>43.650391711723579</v>
      </c>
      <c r="Z45" s="108"/>
      <c r="AA45" s="108">
        <v>44.426879093354138</v>
      </c>
      <c r="AB45" s="41"/>
      <c r="AC45" s="40">
        <f t="shared" si="23"/>
        <v>43.369807034170421</v>
      </c>
      <c r="AD45" s="38"/>
      <c r="AE45" s="40">
        <f t="shared" si="24"/>
        <v>34.43814231153268</v>
      </c>
      <c r="AF45" s="40"/>
      <c r="AG45" s="108">
        <f t="shared" si="25"/>
        <v>31.100754385829259</v>
      </c>
      <c r="AH45" s="108"/>
      <c r="AI45" s="108">
        <f t="shared" si="26"/>
        <v>27.149179928661702</v>
      </c>
      <c r="AJ45" s="38"/>
      <c r="AK45" s="108">
        <f>R45/($R$42-$R$49)*100</f>
        <v>32.193356862768887</v>
      </c>
      <c r="AL45" s="38"/>
    </row>
    <row r="46" spans="1:38" s="24" customFormat="1" ht="12">
      <c r="A46" s="151" t="s">
        <v>25</v>
      </c>
      <c r="B46" s="39">
        <v>12330.02284774255</v>
      </c>
      <c r="C46" s="38"/>
      <c r="D46" s="39">
        <v>11591.777973393189</v>
      </c>
      <c r="E46" s="38"/>
      <c r="F46" s="39">
        <v>8077.2728394456599</v>
      </c>
      <c r="G46" s="38"/>
      <c r="H46" s="39">
        <v>11815</v>
      </c>
      <c r="I46" s="38"/>
      <c r="J46" s="39">
        <v>11267.779170128464</v>
      </c>
      <c r="K46" s="39"/>
      <c r="L46" s="39">
        <v>15749.041110766282</v>
      </c>
      <c r="M46" s="39"/>
      <c r="N46" s="39">
        <v>20641.83767124113</v>
      </c>
      <c r="O46" s="39"/>
      <c r="P46" s="39">
        <v>22992.617139999998</v>
      </c>
      <c r="Q46" s="39"/>
      <c r="R46" s="39">
        <v>10450.18309278907</v>
      </c>
      <c r="S46" s="39"/>
      <c r="T46" s="83"/>
      <c r="U46" s="108">
        <v>27.843718587608524</v>
      </c>
      <c r="V46" s="108"/>
      <c r="W46" s="108">
        <v>28.033557394820658</v>
      </c>
      <c r="X46" s="108"/>
      <c r="Y46" s="108">
        <v>24.260962666864863</v>
      </c>
      <c r="Z46" s="108"/>
      <c r="AA46" s="108">
        <v>24.257293612827723</v>
      </c>
      <c r="AB46" s="41"/>
      <c r="AC46" s="40">
        <f t="shared" si="23"/>
        <v>20.282096405605451</v>
      </c>
      <c r="AD46" s="38"/>
      <c r="AE46" s="40">
        <f t="shared" si="24"/>
        <v>23.662305670182132</v>
      </c>
      <c r="AF46" s="40"/>
      <c r="AG46" s="108">
        <f t="shared" si="25"/>
        <v>23.797722083816222</v>
      </c>
      <c r="AH46" s="108"/>
      <c r="AI46" s="108">
        <f t="shared" si="26"/>
        <v>29.39192589895659</v>
      </c>
      <c r="AJ46" s="38"/>
      <c r="AK46" s="108">
        <f t="shared" si="27"/>
        <v>27.363506307030288</v>
      </c>
      <c r="AL46" s="38"/>
    </row>
    <row r="47" spans="1:38" s="24" customFormat="1" ht="12">
      <c r="A47" s="153" t="s">
        <v>26</v>
      </c>
      <c r="B47" s="39">
        <v>5506.3778687897629</v>
      </c>
      <c r="C47" s="38"/>
      <c r="D47" s="39">
        <v>5643.7627471890846</v>
      </c>
      <c r="E47" s="38"/>
      <c r="F47" s="39">
        <v>3807.3967462862693</v>
      </c>
      <c r="G47" s="38"/>
      <c r="H47" s="39">
        <v>6699</v>
      </c>
      <c r="I47" s="38"/>
      <c r="J47" s="39">
        <v>8584.1291150592569</v>
      </c>
      <c r="K47" s="39"/>
      <c r="L47" s="39">
        <v>9981.9712599711675</v>
      </c>
      <c r="M47" s="39"/>
      <c r="N47" s="39">
        <v>14753.435386276562</v>
      </c>
      <c r="O47" s="39"/>
      <c r="P47" s="39">
        <v>14623.324979999999</v>
      </c>
      <c r="Q47" s="39"/>
      <c r="R47" s="39">
        <v>6330.8773484009644</v>
      </c>
      <c r="S47" s="39"/>
      <c r="T47" s="83"/>
      <c r="U47" s="108">
        <v>12.434529741661269</v>
      </c>
      <c r="V47" s="108"/>
      <c r="W47" s="108">
        <v>13.648876579522915</v>
      </c>
      <c r="X47" s="108"/>
      <c r="Y47" s="108">
        <v>11.435927961786335</v>
      </c>
      <c r="Z47" s="108"/>
      <c r="AA47" s="108">
        <v>13.753669903709939</v>
      </c>
      <c r="AB47" s="41"/>
      <c r="AC47" s="40">
        <f t="shared" si="23"/>
        <v>15.451503942441173</v>
      </c>
      <c r="AD47" s="38"/>
      <c r="AE47" s="40">
        <f t="shared" si="24"/>
        <v>14.997513403082261</v>
      </c>
      <c r="AF47" s="40"/>
      <c r="AG47" s="108">
        <f t="shared" si="25"/>
        <v>17.009055138211394</v>
      </c>
      <c r="AH47" s="108"/>
      <c r="AI47" s="108">
        <f t="shared" si="26"/>
        <v>18.693291050403708</v>
      </c>
      <c r="AJ47" s="38"/>
      <c r="AK47" s="108">
        <f t="shared" si="27"/>
        <v>16.577221730358215</v>
      </c>
      <c r="AL47" s="38"/>
    </row>
    <row r="48" spans="1:38" s="24" customFormat="1" ht="12">
      <c r="A48" s="153" t="s">
        <v>27</v>
      </c>
      <c r="B48" s="39">
        <v>339.02824162585421</v>
      </c>
      <c r="C48" s="38"/>
      <c r="D48" s="39">
        <v>326.43162168214928</v>
      </c>
      <c r="E48" s="38"/>
      <c r="F48" s="39">
        <v>220.40380690858927</v>
      </c>
      <c r="G48" s="38"/>
      <c r="H48" s="39">
        <v>228</v>
      </c>
      <c r="I48" s="38"/>
      <c r="J48" s="39">
        <v>606.18376323979237</v>
      </c>
      <c r="K48" s="39"/>
      <c r="L48" s="39">
        <v>775.21820232690902</v>
      </c>
      <c r="M48" s="39"/>
      <c r="N48" s="39">
        <v>1074.0861720695907</v>
      </c>
      <c r="O48" s="39"/>
      <c r="P48" s="39">
        <v>1066.696962</v>
      </c>
      <c r="Q48" s="39"/>
      <c r="R48" s="39">
        <v>793.58405934518896</v>
      </c>
      <c r="S48" s="39"/>
      <c r="T48" s="83"/>
      <c r="U48" s="108">
        <v>0.76559525230809466</v>
      </c>
      <c r="V48" s="108"/>
      <c r="W48" s="108">
        <v>0.78944227735516137</v>
      </c>
      <c r="X48" s="108"/>
      <c r="Y48" s="108">
        <v>0.66200667444720773</v>
      </c>
      <c r="Z48" s="108"/>
      <c r="AA48" s="108">
        <v>0.46810520048452992</v>
      </c>
      <c r="AB48" s="41"/>
      <c r="AC48" s="40">
        <f t="shared" si="23"/>
        <v>1.0911358254283223</v>
      </c>
      <c r="AD48" s="38"/>
      <c r="AE48" s="40">
        <f t="shared" si="24"/>
        <v>1.1647344073543981</v>
      </c>
      <c r="AF48" s="40"/>
      <c r="AG48" s="108">
        <f t="shared" si="25"/>
        <v>1.2383008055815816</v>
      </c>
      <c r="AH48" s="108"/>
      <c r="AI48" s="108">
        <f t="shared" si="26"/>
        <v>1.3635802254630207</v>
      </c>
      <c r="AJ48" s="38"/>
      <c r="AK48" s="108">
        <f t="shared" si="27"/>
        <v>2.0779772201345375</v>
      </c>
      <c r="AL48" s="38"/>
    </row>
    <row r="49" spans="1:38" s="24" customFormat="1" ht="12">
      <c r="A49" s="154" t="s">
        <v>3</v>
      </c>
      <c r="B49" s="39">
        <v>10.555390000000001</v>
      </c>
      <c r="C49" s="38" t="s">
        <v>72</v>
      </c>
      <c r="D49" s="39">
        <v>11.386196</v>
      </c>
      <c r="E49" s="17" t="s">
        <v>72</v>
      </c>
      <c r="F49" s="39">
        <v>15.871059151290659</v>
      </c>
      <c r="G49" s="17" t="s">
        <v>72</v>
      </c>
      <c r="H49" s="39">
        <v>31</v>
      </c>
      <c r="I49" s="17" t="s">
        <v>72</v>
      </c>
      <c r="J49" s="39">
        <v>34.132791381927774</v>
      </c>
      <c r="K49" s="39" t="s">
        <v>72</v>
      </c>
      <c r="L49" s="39">
        <v>54.520914530612089</v>
      </c>
      <c r="M49" s="39" t="s">
        <v>72</v>
      </c>
      <c r="N49" s="39">
        <v>0</v>
      </c>
      <c r="O49" s="39"/>
      <c r="P49" s="39">
        <v>0</v>
      </c>
      <c r="Q49" s="39"/>
      <c r="R49" s="39">
        <v>0</v>
      </c>
      <c r="S49" s="39"/>
      <c r="T49" s="114"/>
      <c r="U49" s="104" t="s">
        <v>81</v>
      </c>
      <c r="V49" s="112"/>
      <c r="W49" s="104" t="s">
        <v>81</v>
      </c>
      <c r="X49" s="112"/>
      <c r="Y49" s="104" t="s">
        <v>81</v>
      </c>
      <c r="Z49" s="112"/>
      <c r="AA49" s="40" t="s">
        <v>81</v>
      </c>
      <c r="AB49" s="62"/>
      <c r="AC49" s="40" t="s">
        <v>81</v>
      </c>
      <c r="AD49" s="17"/>
      <c r="AE49" s="40" t="s">
        <v>81</v>
      </c>
      <c r="AF49" s="40"/>
      <c r="AG49" s="108">
        <f t="shared" si="25"/>
        <v>0</v>
      </c>
      <c r="AH49" s="108"/>
      <c r="AI49" s="108">
        <v>0</v>
      </c>
      <c r="AJ49" s="17"/>
      <c r="AK49" s="108">
        <v>0</v>
      </c>
      <c r="AL49" s="17"/>
    </row>
    <row r="50" spans="1:38" s="24" customFormat="1" ht="6.6" customHeight="1">
      <c r="A50" s="2"/>
      <c r="B50" s="87"/>
      <c r="C50" s="57"/>
      <c r="D50" s="87"/>
      <c r="E50" s="57"/>
      <c r="F50" s="87"/>
      <c r="G50" s="57"/>
      <c r="H50" s="87"/>
      <c r="I50" s="57"/>
      <c r="J50" s="57"/>
      <c r="K50" s="57"/>
      <c r="L50" s="57"/>
      <c r="M50" s="57"/>
      <c r="N50" s="57"/>
      <c r="O50" s="57"/>
      <c r="P50" s="57"/>
      <c r="Q50" s="57"/>
      <c r="R50" s="43"/>
      <c r="S50" s="57"/>
      <c r="T50" s="86"/>
      <c r="U50" s="108"/>
      <c r="V50" s="108"/>
      <c r="W50" s="108"/>
      <c r="X50" s="108"/>
      <c r="Y50" s="108"/>
      <c r="Z50" s="108"/>
      <c r="AA50" s="108"/>
      <c r="AB50" s="41"/>
      <c r="AC50" s="57"/>
      <c r="AD50" s="57"/>
      <c r="AE50" s="57"/>
      <c r="AF50" s="57"/>
      <c r="AG50" s="57"/>
      <c r="AH50" s="57"/>
      <c r="AI50" s="57"/>
      <c r="AJ50" s="57"/>
      <c r="AK50" s="57"/>
      <c r="AL50" s="57"/>
    </row>
    <row r="51" spans="1:38" s="28" customFormat="1" ht="12">
      <c r="A51" s="8" t="s">
        <v>48</v>
      </c>
      <c r="B51" s="61">
        <v>44293.5156883772</v>
      </c>
      <c r="C51" s="34"/>
      <c r="D51" s="61">
        <v>41361.036581558234</v>
      </c>
      <c r="E51" s="34"/>
      <c r="F51" s="61">
        <v>33309.161809222889</v>
      </c>
      <c r="G51" s="34"/>
      <c r="H51" s="61">
        <v>48738</v>
      </c>
      <c r="I51" s="34"/>
      <c r="J51" s="61">
        <f>SUM(J52:J53)</f>
        <v>55589.431143155278</v>
      </c>
      <c r="K51" s="61"/>
      <c r="L51" s="61">
        <f>SUM(L52:L54)</f>
        <v>66612</v>
      </c>
      <c r="M51" s="61"/>
      <c r="N51" s="61">
        <f t="shared" ref="N51:R51" si="28">SUM(N52:N54)</f>
        <v>86738.712211782316</v>
      </c>
      <c r="O51" s="61"/>
      <c r="P51" s="61">
        <f t="shared" si="28"/>
        <v>78227.664359999995</v>
      </c>
      <c r="Q51" s="34"/>
      <c r="R51" s="61">
        <f t="shared" si="28"/>
        <v>38190.219394888773</v>
      </c>
      <c r="S51" s="34"/>
      <c r="T51" s="7"/>
      <c r="U51" s="106">
        <v>100.00000000000003</v>
      </c>
      <c r="V51" s="106"/>
      <c r="W51" s="106">
        <v>99.999999999999659</v>
      </c>
      <c r="X51" s="106"/>
      <c r="Y51" s="106">
        <v>99.999999999999787</v>
      </c>
      <c r="Z51" s="106"/>
      <c r="AA51" s="106">
        <v>100</v>
      </c>
      <c r="AB51" s="36"/>
      <c r="AC51" s="106">
        <f>SUM(AC52:AC53)</f>
        <v>99.999999999998352</v>
      </c>
      <c r="AD51" s="106"/>
      <c r="AE51" s="106">
        <f t="shared" ref="AE51:AI51" si="29">SUM(AE52:AE53)</f>
        <v>99.995496306971717</v>
      </c>
      <c r="AF51" s="106"/>
      <c r="AG51" s="106">
        <f t="shared" si="29"/>
        <v>100</v>
      </c>
      <c r="AH51" s="106"/>
      <c r="AI51" s="106">
        <f t="shared" si="29"/>
        <v>100</v>
      </c>
      <c r="AJ51" s="34"/>
      <c r="AK51" s="106">
        <f t="shared" ref="AK51" si="30">SUM(AK52:AK53)</f>
        <v>100</v>
      </c>
      <c r="AL51" s="34"/>
    </row>
    <row r="52" spans="1:38" s="24" customFormat="1" ht="13.5">
      <c r="A52" s="151" t="s">
        <v>107</v>
      </c>
      <c r="B52" s="39">
        <v>19712.555675986296</v>
      </c>
      <c r="C52" s="60"/>
      <c r="D52" s="39">
        <v>17123.898733781381</v>
      </c>
      <c r="E52" s="60"/>
      <c r="F52" s="39">
        <v>12477.457152569719</v>
      </c>
      <c r="G52" s="60"/>
      <c r="H52" s="39">
        <v>17746</v>
      </c>
      <c r="I52" s="60"/>
      <c r="J52" s="39">
        <v>20905.080613549453</v>
      </c>
      <c r="K52" s="60"/>
      <c r="L52" s="39">
        <v>29085</v>
      </c>
      <c r="M52" s="60"/>
      <c r="N52" s="39">
        <v>36478.026266441942</v>
      </c>
      <c r="O52" s="60"/>
      <c r="P52" s="39">
        <v>33189.384980000003</v>
      </c>
      <c r="Q52" s="60"/>
      <c r="R52" s="39">
        <v>15841.173829375817</v>
      </c>
      <c r="S52" s="60"/>
      <c r="T52" s="85"/>
      <c r="U52" s="108">
        <v>44.50438257074039</v>
      </c>
      <c r="V52" s="108"/>
      <c r="W52" s="108">
        <v>41.401038632132355</v>
      </c>
      <c r="X52" s="108"/>
      <c r="Y52" s="108">
        <v>37.459535079369189</v>
      </c>
      <c r="Z52" s="108"/>
      <c r="AA52" s="108">
        <v>36.411013993188071</v>
      </c>
      <c r="AB52" s="41"/>
      <c r="AC52" s="40">
        <v>37.606214317455098</v>
      </c>
      <c r="AD52" s="60"/>
      <c r="AE52" s="40">
        <f>L52/L51*100</f>
        <v>43.663303909205545</v>
      </c>
      <c r="AF52" s="40"/>
      <c r="AG52" s="108">
        <f>N52/$N$51*100</f>
        <v>42.055070148351689</v>
      </c>
      <c r="AH52" s="108"/>
      <c r="AI52" s="108">
        <f>P52/$P$51*100</f>
        <v>42.426659739275898</v>
      </c>
      <c r="AJ52" s="60"/>
      <c r="AK52" s="108">
        <f>R52/$R$51*100</f>
        <v>41.479661757313544</v>
      </c>
      <c r="AL52" s="60"/>
    </row>
    <row r="53" spans="1:38" s="24" customFormat="1" ht="13.5">
      <c r="A53" s="151" t="s">
        <v>70</v>
      </c>
      <c r="B53" s="39">
        <v>24580.960012390908</v>
      </c>
      <c r="C53" s="60"/>
      <c r="D53" s="39">
        <v>24237.137847776856</v>
      </c>
      <c r="E53" s="60"/>
      <c r="F53" s="39">
        <v>20831.704656653172</v>
      </c>
      <c r="G53" s="60"/>
      <c r="H53" s="39">
        <v>30992</v>
      </c>
      <c r="I53" s="60"/>
      <c r="J53" s="39">
        <v>34684.350529605828</v>
      </c>
      <c r="K53" s="60"/>
      <c r="L53" s="39">
        <v>37524</v>
      </c>
      <c r="M53" s="60"/>
      <c r="N53" s="39">
        <v>50260.685945340374</v>
      </c>
      <c r="O53" s="60"/>
      <c r="P53" s="39">
        <v>45038.27938</v>
      </c>
      <c r="Q53" s="60"/>
      <c r="R53" s="39">
        <v>22349.045565512959</v>
      </c>
      <c r="S53" s="60"/>
      <c r="T53" s="83"/>
      <c r="U53" s="108">
        <v>55.495617429259646</v>
      </c>
      <c r="V53" s="108"/>
      <c r="W53" s="108">
        <v>58.598961367867297</v>
      </c>
      <c r="X53" s="108"/>
      <c r="Y53" s="108">
        <v>62.540464920630598</v>
      </c>
      <c r="Z53" s="108"/>
      <c r="AA53" s="108">
        <v>63.588986006811929</v>
      </c>
      <c r="AB53" s="41"/>
      <c r="AC53" s="40">
        <v>62.393785682543246</v>
      </c>
      <c r="AD53" s="60"/>
      <c r="AE53" s="40">
        <f>L53/L51*100</f>
        <v>56.332192397766164</v>
      </c>
      <c r="AF53" s="40"/>
      <c r="AG53" s="108">
        <f>N53/$N$51*100</f>
        <v>57.944929851648318</v>
      </c>
      <c r="AH53" s="108"/>
      <c r="AI53" s="108">
        <f>P53/$P$51*100</f>
        <v>57.573340260724102</v>
      </c>
      <c r="AJ53" s="60"/>
      <c r="AK53" s="108">
        <f>R53/$R$51*100</f>
        <v>58.520338242686464</v>
      </c>
      <c r="AL53" s="60"/>
    </row>
    <row r="54" spans="1:38" s="24" customFormat="1" ht="12">
      <c r="A54" s="154" t="s">
        <v>3</v>
      </c>
      <c r="B54" s="39">
        <v>0</v>
      </c>
      <c r="C54" s="38"/>
      <c r="D54" s="39">
        <v>0</v>
      </c>
      <c r="E54" s="17"/>
      <c r="F54" s="39">
        <v>0</v>
      </c>
      <c r="G54" s="17"/>
      <c r="H54" s="39">
        <v>0</v>
      </c>
      <c r="I54" s="38"/>
      <c r="J54" s="39">
        <v>0</v>
      </c>
      <c r="K54" s="60"/>
      <c r="L54" s="39">
        <v>3</v>
      </c>
      <c r="M54" s="39" t="s">
        <v>72</v>
      </c>
      <c r="N54" s="39">
        <v>0</v>
      </c>
      <c r="O54" s="39"/>
      <c r="P54" s="39">
        <v>0</v>
      </c>
      <c r="Q54" s="39"/>
      <c r="R54" s="39">
        <v>0</v>
      </c>
      <c r="S54" s="39"/>
      <c r="T54" s="83"/>
      <c r="U54" s="39">
        <v>0</v>
      </c>
      <c r="V54" s="38"/>
      <c r="W54" s="39">
        <v>0</v>
      </c>
      <c r="X54" s="17"/>
      <c r="Y54" s="39">
        <v>0</v>
      </c>
      <c r="Z54" s="17"/>
      <c r="AA54" s="39">
        <v>0</v>
      </c>
      <c r="AB54" s="38"/>
      <c r="AC54" s="39">
        <v>0</v>
      </c>
      <c r="AD54" s="60"/>
      <c r="AE54" s="40" t="s">
        <v>81</v>
      </c>
      <c r="AF54" s="40"/>
      <c r="AG54" s="40">
        <v>0</v>
      </c>
      <c r="AH54" s="40"/>
      <c r="AI54" s="40">
        <v>0</v>
      </c>
      <c r="AJ54" s="60"/>
      <c r="AK54" s="40">
        <v>0</v>
      </c>
      <c r="AL54" s="60"/>
    </row>
    <row r="55" spans="1:38" s="24" customFormat="1" ht="6.6" customHeight="1">
      <c r="A55" s="84"/>
      <c r="B55" s="42"/>
      <c r="C55" s="38"/>
      <c r="D55" s="42"/>
      <c r="E55" s="38"/>
      <c r="F55" s="42"/>
      <c r="G55" s="38"/>
      <c r="H55" s="42"/>
      <c r="I55" s="38"/>
      <c r="J55" s="38"/>
      <c r="K55" s="38"/>
      <c r="L55" s="38"/>
      <c r="M55" s="38"/>
      <c r="N55" s="38"/>
      <c r="O55" s="38"/>
      <c r="P55" s="38"/>
      <c r="Q55" s="38"/>
      <c r="R55" s="38"/>
      <c r="S55" s="38"/>
      <c r="T55" s="51"/>
      <c r="U55" s="108"/>
      <c r="V55" s="108"/>
      <c r="W55" s="108"/>
      <c r="X55" s="108"/>
      <c r="Y55" s="108"/>
      <c r="Z55" s="108"/>
      <c r="AA55" s="108"/>
      <c r="AB55" s="41"/>
      <c r="AC55" s="38"/>
      <c r="AD55" s="38"/>
      <c r="AE55" s="38"/>
      <c r="AF55" s="38"/>
      <c r="AG55" s="38"/>
      <c r="AH55" s="38"/>
      <c r="AI55" s="38"/>
      <c r="AJ55" s="38"/>
      <c r="AK55" s="38"/>
      <c r="AL55" s="38"/>
    </row>
    <row r="56" spans="1:38" s="28" customFormat="1" ht="12">
      <c r="A56" s="155" t="s">
        <v>55</v>
      </c>
      <c r="B56" s="43">
        <v>44293.515688377207</v>
      </c>
      <c r="C56" s="34"/>
      <c r="D56" s="43">
        <v>41361.036581558285</v>
      </c>
      <c r="E56" s="34"/>
      <c r="F56" s="43">
        <v>33309.161809222882</v>
      </c>
      <c r="G56" s="34"/>
      <c r="H56" s="43">
        <v>48738</v>
      </c>
      <c r="I56" s="34"/>
      <c r="J56" s="43">
        <f>SUM(J57:J61)</f>
        <v>55589.431143155372</v>
      </c>
      <c r="K56" s="43"/>
      <c r="L56" s="43">
        <f t="shared" ref="L56:R56" si="31">SUM(L57:L61)</f>
        <v>66612.029427373156</v>
      </c>
      <c r="M56" s="43"/>
      <c r="N56" s="43">
        <f t="shared" si="31"/>
        <v>86738.712211782433</v>
      </c>
      <c r="O56" s="43"/>
      <c r="P56" s="43">
        <f t="shared" si="31"/>
        <v>78227.664365010001</v>
      </c>
      <c r="Q56" s="34"/>
      <c r="R56" s="43">
        <f t="shared" si="31"/>
        <v>38190.219394888816</v>
      </c>
      <c r="S56" s="34"/>
      <c r="T56" s="7"/>
      <c r="U56" s="106">
        <v>100.00000000000003</v>
      </c>
      <c r="V56" s="106"/>
      <c r="W56" s="106">
        <v>99.999999999999773</v>
      </c>
      <c r="X56" s="106"/>
      <c r="Y56" s="106">
        <v>99.999999999999773</v>
      </c>
      <c r="Z56" s="106"/>
      <c r="AA56" s="106">
        <v>100</v>
      </c>
      <c r="AB56" s="36"/>
      <c r="AC56" s="106">
        <f>SUM(AC57:AC60)</f>
        <v>99.999999999999986</v>
      </c>
      <c r="AD56" s="106"/>
      <c r="AE56" s="106">
        <f t="shared" ref="AE56:AI56" si="32">SUM(AE57:AE60)</f>
        <v>100.00000000000001</v>
      </c>
      <c r="AF56" s="106"/>
      <c r="AG56" s="106">
        <f t="shared" si="32"/>
        <v>99.999999999999986</v>
      </c>
      <c r="AH56" s="106"/>
      <c r="AI56" s="106">
        <f t="shared" si="32"/>
        <v>100</v>
      </c>
      <c r="AJ56" s="34"/>
      <c r="AK56" s="106">
        <f t="shared" ref="AK56" si="33">SUM(AK57:AK60)</f>
        <v>100.00000000000001</v>
      </c>
      <c r="AL56" s="34"/>
    </row>
    <row r="57" spans="1:38" s="24" customFormat="1" ht="12">
      <c r="A57" s="150" t="s">
        <v>108</v>
      </c>
      <c r="B57" s="39">
        <v>18444.93383121262</v>
      </c>
      <c r="C57" s="38"/>
      <c r="D57" s="39">
        <v>16662.465035733949</v>
      </c>
      <c r="E57" s="38"/>
      <c r="F57" s="39">
        <v>12958.410850124579</v>
      </c>
      <c r="G57" s="38"/>
      <c r="H57" s="39">
        <v>18331</v>
      </c>
      <c r="I57" s="38"/>
      <c r="J57" s="39">
        <v>20722.794541169158</v>
      </c>
      <c r="K57" s="39"/>
      <c r="L57" s="39">
        <v>26588.277973003031</v>
      </c>
      <c r="M57" s="39"/>
      <c r="N57" s="39">
        <v>35503.749696330015</v>
      </c>
      <c r="O57" s="39"/>
      <c r="P57" s="39">
        <v>31974.19254</v>
      </c>
      <c r="Q57" s="39"/>
      <c r="R57" s="39">
        <v>17433.321266045703</v>
      </c>
      <c r="S57" s="39"/>
      <c r="T57" s="83"/>
      <c r="U57" s="108">
        <v>41.642514811829791</v>
      </c>
      <c r="V57" s="108"/>
      <c r="W57" s="108">
        <v>40.319133074033012</v>
      </c>
      <c r="X57" s="108"/>
      <c r="Y57" s="108">
        <v>38.903443215843787</v>
      </c>
      <c r="Z57" s="108"/>
      <c r="AA57" s="108">
        <v>37.629067022477678</v>
      </c>
      <c r="AB57" s="41"/>
      <c r="AC57" s="40">
        <f>J57/($J$56-$J$61)*100</f>
        <v>37.28131353261243</v>
      </c>
      <c r="AD57" s="40"/>
      <c r="AE57" s="40">
        <f>L57/($L$56-$L$61)*100</f>
        <v>39.920281168378366</v>
      </c>
      <c r="AF57" s="40"/>
      <c r="AG57" s="40">
        <f>N57/($N$56-$N$61)*100</f>
        <v>40.931838611626567</v>
      </c>
      <c r="AH57" s="40"/>
      <c r="AI57" s="40">
        <f>P57/($P$56-$P$61)*100</f>
        <v>40.876207652659431</v>
      </c>
      <c r="AJ57" s="38"/>
      <c r="AK57" s="40">
        <f>R57/($R$56-$R$61)*100</f>
        <v>45.648654399662576</v>
      </c>
      <c r="AL57" s="38"/>
    </row>
    <row r="58" spans="1:38" s="24" customFormat="1" ht="12">
      <c r="A58" s="150" t="s">
        <v>109</v>
      </c>
      <c r="B58" s="39">
        <v>1276.6985510680358</v>
      </c>
      <c r="C58" s="38"/>
      <c r="D58" s="39">
        <v>877.0146206853268</v>
      </c>
      <c r="E58" s="38"/>
      <c r="F58" s="39">
        <v>581.62114034787169</v>
      </c>
      <c r="G58" s="38"/>
      <c r="H58" s="39">
        <v>782</v>
      </c>
      <c r="I58" s="38"/>
      <c r="J58" s="39">
        <v>1413.0449728920892</v>
      </c>
      <c r="K58" s="39"/>
      <c r="L58" s="39">
        <v>3332.7303123849529</v>
      </c>
      <c r="M58" s="39"/>
      <c r="N58" s="39">
        <v>5158.6749071685535</v>
      </c>
      <c r="O58" s="39"/>
      <c r="P58" s="39">
        <v>6273.433043</v>
      </c>
      <c r="Q58" s="39"/>
      <c r="R58" s="39">
        <v>1710.5400828809154</v>
      </c>
      <c r="S58" s="39"/>
      <c r="T58" s="83"/>
      <c r="U58" s="108">
        <v>2.8823599374006048</v>
      </c>
      <c r="V58" s="108"/>
      <c r="W58" s="108">
        <v>2.1221631447358487</v>
      </c>
      <c r="X58" s="108"/>
      <c r="Y58" s="108">
        <v>1.7461296194695202</v>
      </c>
      <c r="Z58" s="108"/>
      <c r="AA58" s="108">
        <v>1.6052550549112181</v>
      </c>
      <c r="AB58" s="41"/>
      <c r="AC58" s="40">
        <f t="shared" ref="AC58:AC60" si="34">J58/($J$56-$J$61)*100</f>
        <v>2.5421365137512795</v>
      </c>
      <c r="AD58" s="38"/>
      <c r="AE58" s="40">
        <f t="shared" ref="AE58:AE60" si="35">L58/($L$56-$L$61)*100</f>
        <v>5.0038415900372843</v>
      </c>
      <c r="AF58" s="40"/>
      <c r="AG58" s="40">
        <f t="shared" ref="AG58:AG59" si="36">N58/($N$56-$N$61)*100</f>
        <v>5.947373180469941</v>
      </c>
      <c r="AH58" s="40"/>
      <c r="AI58" s="40">
        <f t="shared" ref="AI58:AI60" si="37">P58/($P$56-$P$61)*100</f>
        <v>8.0200352656262304</v>
      </c>
      <c r="AJ58" s="38"/>
      <c r="AK58" s="40">
        <f>R58/($R$56-$R$61)*100</f>
        <v>4.4790004089629436</v>
      </c>
      <c r="AL58" s="38"/>
    </row>
    <row r="59" spans="1:38" s="24" customFormat="1" ht="12">
      <c r="A59" s="150" t="s">
        <v>110</v>
      </c>
      <c r="B59" s="39">
        <v>23397.88536090152</v>
      </c>
      <c r="C59" s="38"/>
      <c r="D59" s="39">
        <v>22250.615589161247</v>
      </c>
      <c r="E59" s="38"/>
      <c r="F59" s="39">
        <v>17923.298376248636</v>
      </c>
      <c r="G59" s="38"/>
      <c r="H59" s="39">
        <v>27680</v>
      </c>
      <c r="I59" s="38"/>
      <c r="J59" s="39">
        <v>29867.442091877176</v>
      </c>
      <c r="K59" s="39"/>
      <c r="L59" s="39">
        <v>32739.405000898601</v>
      </c>
      <c r="M59" s="39"/>
      <c r="N59" s="39">
        <v>43757.173377423096</v>
      </c>
      <c r="O59" s="39"/>
      <c r="P59" s="39">
        <v>37942.750099999997</v>
      </c>
      <c r="Q59" s="39"/>
      <c r="R59" s="39">
        <v>18057.901661565484</v>
      </c>
      <c r="S59" s="39"/>
      <c r="T59" s="83"/>
      <c r="U59" s="108">
        <v>52.824629061994344</v>
      </c>
      <c r="V59" s="108"/>
      <c r="W59" s="108">
        <v>53.841105082266672</v>
      </c>
      <c r="X59" s="108"/>
      <c r="Y59" s="108">
        <v>53.808914432922961</v>
      </c>
      <c r="Z59" s="108"/>
      <c r="AA59" s="108">
        <v>56.820281227547987</v>
      </c>
      <c r="AB59" s="41"/>
      <c r="AC59" s="40">
        <f t="shared" si="34"/>
        <v>53.732978476058193</v>
      </c>
      <c r="AD59" s="38"/>
      <c r="AE59" s="40">
        <f t="shared" si="35"/>
        <v>49.155731493718427</v>
      </c>
      <c r="AF59" s="40"/>
      <c r="AG59" s="40">
        <f t="shared" si="36"/>
        <v>50.44710978713286</v>
      </c>
      <c r="AH59" s="40"/>
      <c r="AI59" s="40">
        <f t="shared" si="37"/>
        <v>48.506486287661673</v>
      </c>
      <c r="AJ59" s="38"/>
      <c r="AK59" s="40">
        <f>R59/($R$56-$R$61)*100</f>
        <v>47.284100347384388</v>
      </c>
      <c r="AL59" s="38"/>
    </row>
    <row r="60" spans="1:38" s="24" customFormat="1" ht="13.5">
      <c r="A60" s="150" t="s">
        <v>111</v>
      </c>
      <c r="B60" s="39">
        <v>1173.9979451950262</v>
      </c>
      <c r="C60" s="60"/>
      <c r="D60" s="39">
        <v>1536.3514444777607</v>
      </c>
      <c r="E60" s="60"/>
      <c r="F60" s="39">
        <v>1845.8314425017988</v>
      </c>
      <c r="G60" s="60"/>
      <c r="H60" s="39">
        <v>1922</v>
      </c>
      <c r="I60" s="60"/>
      <c r="J60" s="39">
        <v>3581.655129301766</v>
      </c>
      <c r="K60" s="39"/>
      <c r="L60" s="39">
        <v>3943.0203439958777</v>
      </c>
      <c r="M60" s="39"/>
      <c r="N60" s="39">
        <v>2319.1142308607687</v>
      </c>
      <c r="O60" s="39"/>
      <c r="P60" s="39">
        <v>2031.6375029999999</v>
      </c>
      <c r="Q60" s="39"/>
      <c r="R60" s="39">
        <v>988.45638439671654</v>
      </c>
      <c r="S60" s="39"/>
      <c r="T60" s="114"/>
      <c r="U60" s="108">
        <v>2.6504961887752985</v>
      </c>
      <c r="V60" s="112"/>
      <c r="W60" s="108">
        <v>3.7175986989642404</v>
      </c>
      <c r="X60" s="112"/>
      <c r="Y60" s="108">
        <v>5.5415127317635093</v>
      </c>
      <c r="Z60" s="112"/>
      <c r="AA60" s="108">
        <v>3.9453966950631219</v>
      </c>
      <c r="AB60" s="62"/>
      <c r="AC60" s="40">
        <f t="shared" si="34"/>
        <v>6.4435714775780957</v>
      </c>
      <c r="AD60" s="60"/>
      <c r="AE60" s="40">
        <f t="shared" si="35"/>
        <v>5.9201457478659369</v>
      </c>
      <c r="AF60" s="40"/>
      <c r="AG60" s="40">
        <f>N60/($N$56-$N$61)*100</f>
        <v>2.6736784207706328</v>
      </c>
      <c r="AH60" s="40"/>
      <c r="AI60" s="40">
        <f t="shared" si="37"/>
        <v>2.5972707940526618</v>
      </c>
      <c r="AJ60" s="60"/>
      <c r="AK60" s="40">
        <f>R60/($R$56-$R$61)*100</f>
        <v>2.5882448439900991</v>
      </c>
      <c r="AL60" s="60"/>
    </row>
    <row r="61" spans="1:38" s="24" customFormat="1" ht="12">
      <c r="A61" s="154" t="s">
        <v>3</v>
      </c>
      <c r="B61" s="39">
        <v>0</v>
      </c>
      <c r="C61" s="60"/>
      <c r="D61" s="39">
        <v>34.589891499999993</v>
      </c>
      <c r="E61" s="17" t="s">
        <v>72</v>
      </c>
      <c r="F61" s="39">
        <v>0</v>
      </c>
      <c r="G61" s="17"/>
      <c r="H61" s="39">
        <v>23</v>
      </c>
      <c r="I61" s="17" t="s">
        <v>72</v>
      </c>
      <c r="J61" s="39">
        <v>4.4944079151826202</v>
      </c>
      <c r="K61" s="39" t="s">
        <v>72</v>
      </c>
      <c r="L61" s="39">
        <v>8.5957970907044174</v>
      </c>
      <c r="M61" s="39" t="s">
        <v>72</v>
      </c>
      <c r="N61" s="39">
        <v>0</v>
      </c>
      <c r="O61" s="39"/>
      <c r="P61" s="39">
        <v>5.6511790099999999</v>
      </c>
      <c r="Q61" s="39" t="s">
        <v>72</v>
      </c>
      <c r="R61" s="39">
        <v>0</v>
      </c>
      <c r="S61" s="39"/>
      <c r="T61" s="114"/>
      <c r="U61" s="112">
        <v>0</v>
      </c>
      <c r="V61" s="112"/>
      <c r="W61" s="104" t="s">
        <v>81</v>
      </c>
      <c r="X61" s="112"/>
      <c r="Y61" s="104">
        <v>0</v>
      </c>
      <c r="Z61" s="112"/>
      <c r="AA61" s="40" t="s">
        <v>81</v>
      </c>
      <c r="AB61" s="62"/>
      <c r="AC61" s="40" t="s">
        <v>81</v>
      </c>
      <c r="AD61" s="17"/>
      <c r="AE61" s="40" t="s">
        <v>81</v>
      </c>
      <c r="AF61" s="40"/>
      <c r="AG61" s="40">
        <f>N61/($N$56-$N$61)*100</f>
        <v>0</v>
      </c>
      <c r="AH61" s="40"/>
      <c r="AI61" s="40" t="s">
        <v>81</v>
      </c>
      <c r="AJ61" s="17"/>
      <c r="AK61" s="40" t="s">
        <v>81</v>
      </c>
      <c r="AL61" s="17"/>
    </row>
    <row r="62" spans="1:38" ht="6.6" customHeight="1" thickBot="1">
      <c r="A62" s="81"/>
      <c r="B62" s="63"/>
      <c r="C62" s="64"/>
      <c r="D62" s="63"/>
      <c r="E62" s="64"/>
      <c r="F62" s="63"/>
      <c r="G62" s="64"/>
      <c r="H62" s="63"/>
      <c r="I62" s="64"/>
      <c r="J62" s="64"/>
      <c r="K62" s="64"/>
      <c r="L62" s="64"/>
      <c r="M62" s="64"/>
      <c r="N62" s="64"/>
      <c r="O62" s="64"/>
      <c r="P62" s="64"/>
      <c r="Q62" s="64"/>
      <c r="R62" s="64"/>
      <c r="S62" s="64"/>
      <c r="T62" s="82"/>
      <c r="U62" s="68"/>
      <c r="V62" s="68"/>
      <c r="W62" s="68"/>
      <c r="X62" s="68"/>
      <c r="Y62" s="68"/>
      <c r="Z62" s="68"/>
      <c r="AA62" s="68"/>
      <c r="AB62" s="68"/>
      <c r="AC62" s="64"/>
      <c r="AD62" s="64"/>
      <c r="AE62" s="64"/>
      <c r="AF62" s="64"/>
      <c r="AG62" s="64"/>
      <c r="AH62" s="64"/>
      <c r="AI62" s="64"/>
      <c r="AJ62" s="64"/>
      <c r="AK62" s="64"/>
      <c r="AL62" s="64"/>
    </row>
    <row r="63" spans="1:38" ht="6.6" customHeight="1">
      <c r="A63" s="27"/>
      <c r="B63" s="70"/>
      <c r="C63" s="38"/>
      <c r="D63" s="27"/>
      <c r="E63" s="38"/>
      <c r="F63" s="27"/>
      <c r="G63" s="38"/>
      <c r="H63" s="27"/>
      <c r="I63" s="38"/>
      <c r="J63" s="38"/>
      <c r="K63" s="38"/>
      <c r="L63" s="38"/>
      <c r="M63" s="38"/>
      <c r="N63" s="38"/>
      <c r="O63" s="38"/>
      <c r="P63" s="38"/>
      <c r="Q63" s="38"/>
      <c r="R63" s="38"/>
      <c r="S63" s="38"/>
      <c r="T63" s="35"/>
      <c r="AC63" s="38"/>
      <c r="AD63" s="38"/>
      <c r="AE63" s="38"/>
      <c r="AF63" s="38"/>
      <c r="AG63" s="38"/>
      <c r="AH63" s="38"/>
      <c r="AI63" s="38"/>
      <c r="AJ63" s="38"/>
      <c r="AK63" s="38"/>
      <c r="AL63" s="38"/>
    </row>
    <row r="64" spans="1:38" s="74" customFormat="1" ht="11.25">
      <c r="A64" s="73" t="s">
        <v>82</v>
      </c>
      <c r="B64" s="135"/>
      <c r="C64" s="76"/>
      <c r="D64" s="135"/>
      <c r="E64" s="76"/>
      <c r="F64" s="135"/>
      <c r="G64" s="76"/>
      <c r="H64" s="135"/>
      <c r="I64" s="76"/>
      <c r="J64" s="76"/>
      <c r="K64" s="76"/>
      <c r="L64" s="76"/>
      <c r="M64" s="76"/>
      <c r="N64" s="76"/>
      <c r="O64" s="76"/>
      <c r="P64" s="76"/>
      <c r="Q64" s="76"/>
      <c r="R64" s="76"/>
      <c r="S64" s="76"/>
      <c r="T64" s="135"/>
      <c r="AC64" s="76"/>
      <c r="AD64" s="76"/>
      <c r="AE64" s="76"/>
      <c r="AF64" s="76"/>
      <c r="AG64" s="76"/>
      <c r="AH64" s="76"/>
      <c r="AI64" s="76"/>
      <c r="AJ64" s="76"/>
      <c r="AK64" s="76"/>
      <c r="AL64" s="76"/>
    </row>
    <row r="65" spans="1:38" s="74" customFormat="1" ht="11.25">
      <c r="A65" s="73" t="s">
        <v>96</v>
      </c>
      <c r="B65" s="135"/>
      <c r="C65" s="76"/>
      <c r="D65" s="135"/>
      <c r="E65" s="76"/>
      <c r="F65" s="135"/>
      <c r="G65" s="76"/>
      <c r="H65" s="135"/>
      <c r="I65" s="76"/>
      <c r="J65" s="76"/>
      <c r="K65" s="76"/>
      <c r="L65" s="76"/>
      <c r="M65" s="76"/>
      <c r="N65" s="76"/>
      <c r="O65" s="76"/>
      <c r="P65" s="76"/>
      <c r="Q65" s="76"/>
      <c r="R65" s="76"/>
      <c r="S65" s="76"/>
      <c r="T65" s="135"/>
      <c r="AC65" s="76"/>
      <c r="AD65" s="76"/>
      <c r="AE65" s="76"/>
      <c r="AF65" s="76"/>
      <c r="AG65" s="76"/>
      <c r="AH65" s="76"/>
      <c r="AI65" s="76"/>
      <c r="AJ65" s="76"/>
      <c r="AK65" s="76"/>
      <c r="AL65" s="76"/>
    </row>
    <row r="66" spans="1:38" s="74" customFormat="1" ht="11.25">
      <c r="A66" s="156" t="s">
        <v>97</v>
      </c>
      <c r="B66" s="135"/>
      <c r="C66" s="76"/>
      <c r="D66" s="135"/>
      <c r="E66" s="76"/>
      <c r="F66" s="135"/>
      <c r="G66" s="76"/>
      <c r="H66" s="135"/>
      <c r="I66" s="76"/>
      <c r="J66" s="76"/>
      <c r="K66" s="76"/>
      <c r="L66" s="76"/>
      <c r="M66" s="76"/>
      <c r="N66" s="76"/>
      <c r="O66" s="76"/>
      <c r="P66" s="76"/>
      <c r="Q66" s="76"/>
      <c r="R66" s="76"/>
      <c r="S66" s="76"/>
      <c r="T66" s="135"/>
      <c r="AC66" s="76"/>
      <c r="AD66" s="76"/>
      <c r="AE66" s="76"/>
      <c r="AF66" s="76"/>
      <c r="AG66" s="76"/>
      <c r="AH66" s="76"/>
      <c r="AI66" s="76"/>
      <c r="AJ66" s="76"/>
      <c r="AK66" s="76"/>
      <c r="AL66" s="76"/>
    </row>
    <row r="67" spans="1:38" s="4" customFormat="1" ht="13.5" customHeight="1">
      <c r="A67" s="269" t="s">
        <v>159</v>
      </c>
      <c r="B67" s="269"/>
      <c r="C67" s="269"/>
      <c r="D67" s="269"/>
      <c r="E67" s="269"/>
      <c r="F67" s="269"/>
      <c r="G67" s="269"/>
      <c r="H67" s="269"/>
      <c r="I67" s="269"/>
      <c r="J67" s="269"/>
      <c r="K67" s="269"/>
      <c r="L67" s="269"/>
      <c r="M67" s="269"/>
      <c r="N67" s="269"/>
      <c r="O67" s="269"/>
      <c r="P67" s="269"/>
      <c r="Q67" s="269"/>
      <c r="R67" s="269"/>
      <c r="S67" s="269"/>
      <c r="T67" s="269"/>
      <c r="U67" s="269"/>
      <c r="V67" s="269"/>
      <c r="W67" s="269"/>
      <c r="X67" s="269"/>
      <c r="Y67" s="269"/>
      <c r="Z67" s="269"/>
      <c r="AA67" s="269"/>
      <c r="AB67" s="269"/>
    </row>
    <row r="68" spans="1:38" s="4" customFormat="1" ht="11.25">
      <c r="A68" s="124" t="s">
        <v>73</v>
      </c>
      <c r="B68" s="18"/>
      <c r="C68" s="129"/>
      <c r="D68" s="131"/>
      <c r="E68" s="130"/>
      <c r="F68" s="131"/>
      <c r="G68" s="130"/>
      <c r="H68" s="131"/>
      <c r="I68" s="130"/>
      <c r="J68" s="130"/>
      <c r="K68" s="130"/>
      <c r="L68" s="130"/>
      <c r="M68" s="130"/>
      <c r="N68" s="130"/>
      <c r="O68" s="130"/>
      <c r="P68" s="130"/>
      <c r="Q68" s="130"/>
      <c r="R68" s="130"/>
      <c r="S68" s="130"/>
      <c r="T68" s="130"/>
      <c r="AC68" s="130"/>
      <c r="AD68" s="130"/>
      <c r="AE68" s="130"/>
      <c r="AF68" s="130"/>
      <c r="AG68" s="130"/>
      <c r="AH68" s="130"/>
      <c r="AI68" s="130"/>
      <c r="AJ68" s="130"/>
      <c r="AK68" s="130"/>
      <c r="AL68" s="130"/>
    </row>
    <row r="69" spans="1:38" s="4" customFormat="1" ht="11.25">
      <c r="A69" s="4" t="s">
        <v>95</v>
      </c>
      <c r="B69" s="122"/>
      <c r="C69" s="132"/>
      <c r="D69" s="123"/>
      <c r="E69" s="133"/>
      <c r="F69" s="123"/>
      <c r="G69" s="133"/>
      <c r="H69" s="123"/>
      <c r="I69" s="133"/>
      <c r="J69" s="133"/>
      <c r="K69" s="133"/>
      <c r="L69" s="133"/>
      <c r="M69" s="133"/>
      <c r="N69" s="133"/>
      <c r="O69" s="133"/>
      <c r="P69" s="133"/>
      <c r="Q69" s="133"/>
      <c r="R69" s="133"/>
      <c r="S69" s="133"/>
      <c r="T69" s="133"/>
      <c r="AC69" s="133"/>
      <c r="AD69" s="133"/>
      <c r="AE69" s="133"/>
      <c r="AF69" s="133"/>
      <c r="AG69" s="133"/>
      <c r="AH69" s="133"/>
      <c r="AI69" s="133"/>
      <c r="AJ69" s="133"/>
      <c r="AK69" s="133"/>
      <c r="AL69" s="133"/>
    </row>
    <row r="70" spans="1:38" s="4" customFormat="1" ht="11.25">
      <c r="A70" s="4" t="s">
        <v>207</v>
      </c>
      <c r="C70" s="134"/>
      <c r="E70" s="130"/>
      <c r="G70" s="130"/>
      <c r="I70" s="130"/>
      <c r="J70" s="130"/>
      <c r="K70" s="130"/>
      <c r="L70" s="130"/>
      <c r="M70" s="130"/>
      <c r="N70" s="130"/>
      <c r="O70" s="130"/>
      <c r="P70" s="130"/>
      <c r="Q70" s="130"/>
      <c r="R70" s="130"/>
      <c r="S70" s="130"/>
      <c r="T70" s="130"/>
      <c r="AC70" s="130"/>
      <c r="AD70" s="130"/>
      <c r="AE70" s="130"/>
      <c r="AF70" s="130"/>
      <c r="AG70" s="130"/>
      <c r="AH70" s="130"/>
      <c r="AI70" s="130"/>
      <c r="AJ70" s="130"/>
      <c r="AK70" s="130"/>
      <c r="AL70" s="130"/>
    </row>
    <row r="71" spans="1:38">
      <c r="A71" s="74"/>
    </row>
  </sheetData>
  <mergeCells count="23">
    <mergeCell ref="A67:AB67"/>
    <mergeCell ref="AA10:AB10"/>
    <mergeCell ref="H10:I10"/>
    <mergeCell ref="A4:A10"/>
    <mergeCell ref="B10:C10"/>
    <mergeCell ref="D10:E10"/>
    <mergeCell ref="U10:V10"/>
    <mergeCell ref="W10:X10"/>
    <mergeCell ref="F10:G10"/>
    <mergeCell ref="Y10:Z10"/>
    <mergeCell ref="B4:AJ4"/>
    <mergeCell ref="U7:AL7"/>
    <mergeCell ref="B7:R7"/>
    <mergeCell ref="AK10:AL10"/>
    <mergeCell ref="A1:AL1"/>
    <mergeCell ref="AG10:AH10"/>
    <mergeCell ref="AI10:AJ10"/>
    <mergeCell ref="P10:Q10"/>
    <mergeCell ref="L10:M10"/>
    <mergeCell ref="N10:O10"/>
    <mergeCell ref="AE10:AF10"/>
    <mergeCell ref="AC10:AD10"/>
    <mergeCell ref="R10:S10"/>
  </mergeCells>
  <printOptions horizontalCentered="1"/>
  <pageMargins left="0.78740157480314965" right="0.78740157480314965" top="0.78740157480314965" bottom="0.78740157480314965" header="0.39370078740157483" footer="0.39370078740157483"/>
  <pageSetup scale="75"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AL82"/>
  <sheetViews>
    <sheetView showGridLines="0" zoomScaleNormal="100" workbookViewId="0">
      <pane xSplit="1" ySplit="11" topLeftCell="B12" activePane="bottomRight" state="frozen"/>
      <selection activeCell="B13" sqref="B13"/>
      <selection pane="topRight" activeCell="B13" sqref="B13"/>
      <selection pane="bottomLeft" activeCell="B13" sqref="B13"/>
      <selection pane="bottomRight" activeCell="B12" sqref="B12"/>
    </sheetView>
  </sheetViews>
  <sheetFormatPr baseColWidth="10" defaultColWidth="11.42578125" defaultRowHeight="12.75"/>
  <cols>
    <col min="1" max="1" width="30.7109375" style="100" customWidth="1"/>
    <col min="2" max="2" width="8.7109375" style="100" customWidth="1"/>
    <col min="3" max="3" width="2.7109375" style="22" customWidth="1"/>
    <col min="4" max="4" width="8.7109375" style="75" customWidth="1"/>
    <col min="5" max="5" width="2.7109375" style="22" customWidth="1"/>
    <col min="6" max="6" width="8.7109375" style="75" customWidth="1"/>
    <col min="7" max="7" width="2.7109375" style="22" customWidth="1"/>
    <col min="8" max="8" width="8.7109375" style="75" customWidth="1"/>
    <col min="9" max="9" width="2.7109375" style="22" customWidth="1"/>
    <col min="10" max="10" width="8.7109375" style="22" customWidth="1"/>
    <col min="11" max="11" width="2.7109375" style="22" customWidth="1"/>
    <col min="12" max="12" width="8.7109375" style="22" customWidth="1"/>
    <col min="13" max="13" width="2.7109375" style="22" customWidth="1"/>
    <col min="14" max="14" width="8.7109375" style="22" customWidth="1"/>
    <col min="15" max="15" width="2.7109375" style="22" customWidth="1"/>
    <col min="16" max="16" width="8.7109375" style="22" customWidth="1"/>
    <col min="17" max="17" width="2.7109375" style="22" customWidth="1"/>
    <col min="18" max="18" width="7.5703125" style="22" bestFit="1" customWidth="1"/>
    <col min="19" max="19" width="2.7109375" style="22" customWidth="1"/>
    <col min="20" max="20" width="1.7109375" style="100" customWidth="1"/>
    <col min="21" max="21" width="8.7109375" style="100" customWidth="1"/>
    <col min="22" max="22" width="2.7109375" style="100" customWidth="1"/>
    <col min="23" max="23" width="8.7109375" style="100" customWidth="1"/>
    <col min="24" max="24" width="2.7109375" style="100" customWidth="1"/>
    <col min="25" max="25" width="8.7109375" style="100" customWidth="1"/>
    <col min="26" max="26" width="2.7109375" style="100" customWidth="1"/>
    <col min="27" max="27" width="8.7109375" style="100" customWidth="1"/>
    <col min="28" max="28" width="2.7109375" style="100" customWidth="1"/>
    <col min="29" max="29" width="8.7109375" style="22" customWidth="1"/>
    <col min="30" max="30" width="2.7109375" style="22" customWidth="1"/>
    <col min="31" max="31" width="8.7109375" style="22" customWidth="1"/>
    <col min="32" max="32" width="2.7109375" style="22" customWidth="1"/>
    <col min="33" max="33" width="8.7109375" style="22" customWidth="1"/>
    <col min="34" max="34" width="2.7109375" style="22" customWidth="1"/>
    <col min="35" max="35" width="8.7109375" style="22" customWidth="1"/>
    <col min="36" max="36" width="2.7109375" style="22" customWidth="1"/>
    <col min="37" max="37" width="7.7109375" style="22" customWidth="1"/>
    <col min="38" max="38" width="2.7109375" style="22" customWidth="1"/>
    <col min="39" max="16384" width="11.42578125" style="100"/>
  </cols>
  <sheetData>
    <row r="1" spans="1:38" ht="27" customHeight="1">
      <c r="A1" s="266" t="s">
        <v>205</v>
      </c>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c r="AI1" s="266"/>
      <c r="AJ1" s="266"/>
      <c r="AK1" s="266"/>
      <c r="AL1" s="266"/>
    </row>
    <row r="2" spans="1:38" ht="6" customHeight="1" thickBot="1">
      <c r="A2" s="92"/>
      <c r="D2" s="100"/>
      <c r="E2" s="23"/>
      <c r="F2" s="100"/>
      <c r="G2" s="23"/>
      <c r="H2" s="100"/>
      <c r="I2" s="23"/>
      <c r="J2" s="23"/>
      <c r="K2" s="23"/>
      <c r="L2" s="23"/>
      <c r="M2" s="23"/>
      <c r="N2" s="23"/>
      <c r="O2" s="23"/>
      <c r="P2" s="23"/>
      <c r="Q2" s="23"/>
      <c r="R2" s="23"/>
      <c r="S2" s="23"/>
      <c r="AC2" s="23"/>
      <c r="AD2" s="23"/>
      <c r="AE2" s="23"/>
      <c r="AF2" s="23"/>
      <c r="AG2" s="23"/>
      <c r="AH2" s="23"/>
      <c r="AI2" s="234"/>
      <c r="AJ2" s="234"/>
      <c r="AK2" s="234"/>
      <c r="AL2" s="234"/>
    </row>
    <row r="3" spans="1:38" ht="6.6" customHeight="1">
      <c r="A3" s="172"/>
      <c r="B3" s="172"/>
      <c r="C3" s="173"/>
      <c r="D3" s="172"/>
      <c r="E3" s="174"/>
      <c r="F3" s="172"/>
      <c r="G3" s="174"/>
      <c r="H3" s="172"/>
      <c r="I3" s="174"/>
      <c r="J3" s="174"/>
      <c r="K3" s="174"/>
      <c r="L3" s="174"/>
      <c r="M3" s="174"/>
      <c r="N3" s="174"/>
      <c r="O3" s="174"/>
      <c r="P3" s="174"/>
      <c r="Q3" s="174"/>
      <c r="R3" s="174"/>
      <c r="S3" s="174"/>
      <c r="T3" s="172"/>
      <c r="U3" s="172"/>
      <c r="V3" s="172"/>
      <c r="W3" s="172"/>
      <c r="X3" s="172"/>
      <c r="Y3" s="172"/>
      <c r="Z3" s="172"/>
      <c r="AA3" s="172"/>
      <c r="AB3" s="172"/>
      <c r="AC3" s="174"/>
      <c r="AD3" s="174"/>
      <c r="AE3" s="174"/>
      <c r="AF3" s="174"/>
      <c r="AG3" s="174"/>
      <c r="AH3" s="174"/>
      <c r="AI3" s="232"/>
      <c r="AJ3" s="232"/>
      <c r="AK3" s="232"/>
      <c r="AL3" s="232"/>
    </row>
    <row r="4" spans="1:38" s="24" customFormat="1" ht="14.25" customHeight="1">
      <c r="A4" s="270" t="s">
        <v>46</v>
      </c>
      <c r="B4" s="264" t="s">
        <v>119</v>
      </c>
      <c r="C4" s="264"/>
      <c r="D4" s="264"/>
      <c r="E4" s="264"/>
      <c r="F4" s="264"/>
      <c r="G4" s="264"/>
      <c r="H4" s="264"/>
      <c r="I4" s="264"/>
      <c r="J4" s="264"/>
      <c r="K4" s="264"/>
      <c r="L4" s="264"/>
      <c r="M4" s="264"/>
      <c r="N4" s="264"/>
      <c r="O4" s="264"/>
      <c r="P4" s="264"/>
      <c r="Q4" s="264"/>
      <c r="R4" s="264"/>
      <c r="S4" s="264"/>
      <c r="T4" s="264"/>
      <c r="U4" s="264"/>
      <c r="V4" s="264"/>
      <c r="W4" s="264"/>
      <c r="X4" s="264"/>
      <c r="Y4" s="264"/>
      <c r="Z4" s="264"/>
      <c r="AA4" s="264"/>
      <c r="AB4" s="264"/>
      <c r="AC4" s="264"/>
      <c r="AD4" s="264"/>
      <c r="AE4" s="264"/>
      <c r="AF4" s="264"/>
      <c r="AG4" s="264"/>
      <c r="AH4" s="264"/>
      <c r="AI4" s="264"/>
      <c r="AJ4" s="264"/>
      <c r="AK4" s="227"/>
      <c r="AL4" s="227"/>
    </row>
    <row r="5" spans="1:38" s="24" customFormat="1" ht="6.6" customHeight="1">
      <c r="A5" s="270"/>
      <c r="B5" s="175"/>
      <c r="C5" s="176"/>
      <c r="D5" s="176"/>
      <c r="E5" s="176"/>
      <c r="F5" s="176"/>
      <c r="G5" s="176"/>
      <c r="H5" s="176"/>
      <c r="I5" s="176"/>
      <c r="J5" s="176"/>
      <c r="K5" s="176"/>
      <c r="L5" s="176"/>
      <c r="M5" s="176"/>
      <c r="N5" s="176"/>
      <c r="O5" s="176"/>
      <c r="P5" s="176"/>
      <c r="Q5" s="176"/>
      <c r="R5" s="176"/>
      <c r="S5" s="176"/>
      <c r="T5" s="176"/>
      <c r="U5" s="176"/>
      <c r="V5" s="176"/>
      <c r="W5" s="176"/>
      <c r="X5" s="176"/>
      <c r="Y5" s="176"/>
      <c r="Z5" s="176"/>
      <c r="AA5" s="176"/>
      <c r="AB5" s="176"/>
      <c r="AC5" s="176"/>
      <c r="AD5" s="176"/>
      <c r="AE5" s="176"/>
      <c r="AF5" s="176"/>
      <c r="AG5" s="176"/>
      <c r="AH5" s="176"/>
      <c r="AI5" s="176"/>
      <c r="AJ5" s="176"/>
      <c r="AK5" s="176"/>
      <c r="AL5" s="176"/>
    </row>
    <row r="6" spans="1:38" s="24" customFormat="1" ht="6.6" customHeight="1">
      <c r="A6" s="270"/>
      <c r="B6" s="177"/>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8"/>
    </row>
    <row r="7" spans="1:38" s="24" customFormat="1" ht="12.75" customHeight="1">
      <c r="A7" s="270"/>
      <c r="B7" s="267" t="s">
        <v>90</v>
      </c>
      <c r="C7" s="267"/>
      <c r="D7" s="267"/>
      <c r="E7" s="267"/>
      <c r="F7" s="267"/>
      <c r="G7" s="267"/>
      <c r="H7" s="267"/>
      <c r="I7" s="267"/>
      <c r="J7" s="267"/>
      <c r="K7" s="267"/>
      <c r="L7" s="267"/>
      <c r="M7" s="267"/>
      <c r="N7" s="267"/>
      <c r="O7" s="267"/>
      <c r="P7" s="267"/>
      <c r="Q7" s="267"/>
      <c r="R7" s="267"/>
      <c r="S7" s="267"/>
      <c r="T7" s="180"/>
      <c r="U7" s="267" t="s">
        <v>94</v>
      </c>
      <c r="V7" s="267"/>
      <c r="W7" s="267"/>
      <c r="X7" s="267"/>
      <c r="Y7" s="267"/>
      <c r="Z7" s="267"/>
      <c r="AA7" s="267"/>
      <c r="AB7" s="267"/>
      <c r="AC7" s="267"/>
      <c r="AD7" s="267"/>
      <c r="AE7" s="267"/>
      <c r="AF7" s="267"/>
      <c r="AG7" s="267"/>
      <c r="AH7" s="267"/>
      <c r="AI7" s="267"/>
      <c r="AJ7" s="267"/>
      <c r="AK7" s="267"/>
      <c r="AL7" s="267"/>
    </row>
    <row r="8" spans="1:38" s="24" customFormat="1" ht="6.6" customHeight="1">
      <c r="A8" s="270"/>
      <c r="B8" s="181"/>
      <c r="C8" s="181"/>
      <c r="D8" s="179"/>
      <c r="E8" s="179"/>
      <c r="F8" s="188"/>
      <c r="G8" s="188"/>
      <c r="H8" s="179"/>
      <c r="I8" s="179"/>
      <c r="J8" s="181"/>
      <c r="K8" s="181"/>
      <c r="L8" s="181"/>
      <c r="M8" s="181"/>
      <c r="N8" s="181"/>
      <c r="O8" s="181"/>
      <c r="P8" s="181"/>
      <c r="Q8" s="181"/>
      <c r="R8" s="181"/>
      <c r="S8" s="181"/>
      <c r="T8" s="180"/>
      <c r="U8" s="181"/>
      <c r="V8" s="181"/>
      <c r="W8" s="181"/>
      <c r="X8" s="181"/>
      <c r="Y8" s="181"/>
      <c r="Z8" s="181"/>
      <c r="AA8" s="181"/>
      <c r="AB8" s="181"/>
      <c r="AC8" s="181"/>
      <c r="AD8" s="181"/>
      <c r="AE8" s="181"/>
      <c r="AF8" s="181"/>
      <c r="AG8" s="181"/>
      <c r="AH8" s="181"/>
      <c r="AI8" s="181"/>
      <c r="AJ8" s="181"/>
      <c r="AK8" s="181"/>
      <c r="AL8" s="181"/>
    </row>
    <row r="9" spans="1:38" s="24" customFormat="1" ht="6.6" customHeight="1">
      <c r="A9" s="270"/>
      <c r="B9" s="179"/>
      <c r="C9" s="179"/>
      <c r="D9" s="184"/>
      <c r="E9" s="184"/>
      <c r="F9" s="184"/>
      <c r="G9" s="184"/>
      <c r="H9" s="184"/>
      <c r="I9" s="184"/>
      <c r="J9" s="192"/>
      <c r="K9" s="192"/>
      <c r="L9" s="192"/>
      <c r="M9" s="192"/>
      <c r="N9" s="220"/>
      <c r="O9" s="220"/>
      <c r="P9" s="224"/>
      <c r="Q9" s="224"/>
      <c r="R9" s="226"/>
      <c r="S9" s="226"/>
      <c r="T9" s="180"/>
      <c r="U9" s="179"/>
      <c r="V9" s="179"/>
      <c r="W9" s="179"/>
      <c r="X9" s="179"/>
      <c r="Y9" s="188"/>
      <c r="Z9" s="188"/>
      <c r="AA9" s="179"/>
      <c r="AB9" s="179"/>
      <c r="AC9" s="192"/>
      <c r="AD9" s="192"/>
      <c r="AE9" s="192"/>
      <c r="AF9" s="205"/>
      <c r="AG9" s="205"/>
      <c r="AH9" s="224"/>
      <c r="AI9" s="224"/>
      <c r="AJ9" s="192"/>
      <c r="AK9" s="226"/>
      <c r="AL9" s="226"/>
    </row>
    <row r="10" spans="1:38" s="24" customFormat="1" ht="13.5" customHeight="1">
      <c r="A10" s="270"/>
      <c r="B10" s="263">
        <v>2009</v>
      </c>
      <c r="C10" s="263"/>
      <c r="D10" s="263">
        <v>2010</v>
      </c>
      <c r="E10" s="263"/>
      <c r="F10" s="263">
        <v>2011</v>
      </c>
      <c r="G10" s="263"/>
      <c r="H10" s="263">
        <v>2012</v>
      </c>
      <c r="I10" s="263"/>
      <c r="J10" s="263">
        <v>2013</v>
      </c>
      <c r="K10" s="263"/>
      <c r="L10" s="263">
        <v>2014</v>
      </c>
      <c r="M10" s="263"/>
      <c r="N10" s="263">
        <v>2015</v>
      </c>
      <c r="O10" s="263"/>
      <c r="P10" s="263">
        <v>2016</v>
      </c>
      <c r="Q10" s="263"/>
      <c r="R10" s="263">
        <v>2017</v>
      </c>
      <c r="S10" s="263"/>
      <c r="T10" s="180"/>
      <c r="U10" s="263">
        <v>2009</v>
      </c>
      <c r="V10" s="263"/>
      <c r="W10" s="263">
        <v>2010</v>
      </c>
      <c r="X10" s="263"/>
      <c r="Y10" s="263">
        <v>2011</v>
      </c>
      <c r="Z10" s="263"/>
      <c r="AA10" s="263">
        <v>2012</v>
      </c>
      <c r="AB10" s="263"/>
      <c r="AC10" s="263">
        <v>2013</v>
      </c>
      <c r="AD10" s="263"/>
      <c r="AE10" s="263">
        <v>2014</v>
      </c>
      <c r="AF10" s="263"/>
      <c r="AG10" s="263">
        <v>2015</v>
      </c>
      <c r="AH10" s="263"/>
      <c r="AI10" s="263">
        <v>2016</v>
      </c>
      <c r="AJ10" s="263"/>
      <c r="AK10" s="263">
        <v>2017</v>
      </c>
      <c r="AL10" s="263"/>
    </row>
    <row r="11" spans="1:38" s="27" customFormat="1" ht="6.6" customHeight="1">
      <c r="A11" s="182"/>
      <c r="B11" s="182"/>
      <c r="C11" s="183"/>
      <c r="D11" s="182"/>
      <c r="E11" s="183"/>
      <c r="F11" s="182"/>
      <c r="G11" s="183"/>
      <c r="H11" s="182"/>
      <c r="I11" s="183"/>
      <c r="J11" s="183"/>
      <c r="K11" s="183"/>
      <c r="L11" s="183"/>
      <c r="M11" s="183"/>
      <c r="N11" s="183"/>
      <c r="O11" s="183"/>
      <c r="P11" s="183"/>
      <c r="Q11" s="183"/>
      <c r="R11" s="183"/>
      <c r="S11" s="183"/>
      <c r="T11" s="182"/>
      <c r="U11" s="182"/>
      <c r="V11" s="182"/>
      <c r="W11" s="182"/>
      <c r="X11" s="182"/>
      <c r="Y11" s="182"/>
      <c r="Z11" s="182"/>
      <c r="AA11" s="182"/>
      <c r="AB11" s="182"/>
      <c r="AC11" s="183"/>
      <c r="AD11" s="183"/>
      <c r="AE11" s="183"/>
      <c r="AF11" s="183"/>
      <c r="AG11" s="183"/>
      <c r="AH11" s="183"/>
      <c r="AI11" s="183"/>
      <c r="AJ11" s="183"/>
      <c r="AK11" s="183"/>
      <c r="AL11" s="183"/>
    </row>
    <row r="12" spans="1:38" s="27" customFormat="1" ht="6.6" customHeight="1">
      <c r="A12" s="25"/>
      <c r="B12" s="25"/>
      <c r="C12" s="26"/>
      <c r="D12" s="25"/>
      <c r="E12" s="26"/>
      <c r="F12" s="25"/>
      <c r="G12" s="26"/>
      <c r="H12" s="25"/>
      <c r="I12" s="26"/>
      <c r="J12" s="26"/>
      <c r="K12" s="26"/>
      <c r="L12" s="26"/>
      <c r="M12" s="26"/>
      <c r="N12" s="26"/>
      <c r="O12" s="26"/>
      <c r="P12" s="26"/>
      <c r="Q12" s="26"/>
      <c r="R12" s="26"/>
      <c r="S12" s="26"/>
      <c r="T12" s="25"/>
      <c r="U12" s="25"/>
      <c r="V12" s="25"/>
      <c r="W12" s="25"/>
      <c r="X12" s="25"/>
      <c r="Y12" s="25"/>
      <c r="Z12" s="25"/>
      <c r="AA12" s="25"/>
      <c r="AB12" s="25"/>
      <c r="AC12" s="26"/>
      <c r="AD12" s="26"/>
      <c r="AE12" s="26"/>
      <c r="AF12" s="26"/>
      <c r="AG12" s="26"/>
      <c r="AH12" s="26"/>
      <c r="AI12" s="26"/>
      <c r="AJ12" s="26"/>
      <c r="AK12" s="26"/>
      <c r="AL12" s="26"/>
    </row>
    <row r="13" spans="1:38" s="28" customFormat="1" ht="12">
      <c r="A13" s="185" t="s">
        <v>153</v>
      </c>
      <c r="B13" s="187">
        <v>44293.515688377171</v>
      </c>
      <c r="C13" s="167"/>
      <c r="D13" s="187">
        <v>41361.036581558401</v>
      </c>
      <c r="E13" s="167"/>
      <c r="F13" s="187">
        <v>33309.161809223071</v>
      </c>
      <c r="G13" s="167"/>
      <c r="H13" s="187">
        <v>48738</v>
      </c>
      <c r="I13" s="167"/>
      <c r="J13" s="187">
        <f>J15</f>
        <v>55589.431143156216</v>
      </c>
      <c r="K13" s="187"/>
      <c r="L13" s="187">
        <f t="shared" ref="L13:R13" si="0">L15</f>
        <v>66612</v>
      </c>
      <c r="M13" s="187"/>
      <c r="N13" s="187">
        <f t="shared" si="0"/>
        <v>86738.712211783</v>
      </c>
      <c r="O13" s="187"/>
      <c r="P13" s="187">
        <f t="shared" si="0"/>
        <v>78227.664363000018</v>
      </c>
      <c r="Q13" s="167"/>
      <c r="R13" s="187">
        <f t="shared" si="0"/>
        <v>38190.219394888751</v>
      </c>
      <c r="S13" s="167"/>
      <c r="T13" s="168"/>
      <c r="U13" s="169"/>
      <c r="V13" s="170"/>
      <c r="W13" s="169"/>
      <c r="X13" s="170"/>
      <c r="Y13" s="169"/>
      <c r="Z13" s="170"/>
      <c r="AA13" s="169"/>
      <c r="AB13" s="170"/>
      <c r="AC13" s="167"/>
      <c r="AD13" s="167"/>
      <c r="AE13" s="167"/>
      <c r="AF13" s="167"/>
      <c r="AG13" s="167"/>
      <c r="AH13" s="167"/>
      <c r="AI13" s="167"/>
      <c r="AJ13" s="167"/>
      <c r="AK13" s="167"/>
      <c r="AL13" s="167"/>
    </row>
    <row r="14" spans="1:38" s="33" customFormat="1" ht="6.6" customHeight="1">
      <c r="A14" s="29"/>
      <c r="B14" s="61"/>
      <c r="C14" s="60"/>
      <c r="D14" s="61"/>
      <c r="E14" s="60"/>
      <c r="F14" s="61"/>
      <c r="G14" s="60"/>
      <c r="H14" s="61"/>
      <c r="I14" s="60"/>
      <c r="J14" s="60"/>
      <c r="K14" s="60"/>
      <c r="L14" s="60"/>
      <c r="M14" s="60"/>
      <c r="N14" s="60"/>
      <c r="O14" s="60"/>
      <c r="P14" s="60"/>
      <c r="Q14" s="60"/>
      <c r="R14" s="60"/>
      <c r="S14" s="60"/>
      <c r="T14" s="125"/>
      <c r="U14" s="32"/>
      <c r="V14" s="32"/>
      <c r="W14" s="32"/>
      <c r="X14" s="125"/>
      <c r="Y14" s="32"/>
      <c r="Z14" s="125"/>
      <c r="AA14" s="32"/>
      <c r="AB14" s="125"/>
      <c r="AC14" s="60"/>
      <c r="AD14" s="60"/>
      <c r="AE14" s="60"/>
      <c r="AF14" s="60"/>
      <c r="AG14" s="60"/>
      <c r="AH14" s="60"/>
      <c r="AI14" s="60"/>
      <c r="AJ14" s="60"/>
      <c r="AK14" s="60"/>
      <c r="AL14" s="60"/>
    </row>
    <row r="15" spans="1:38" s="28" customFormat="1" ht="24">
      <c r="A15" s="56" t="s">
        <v>132</v>
      </c>
      <c r="B15" s="43">
        <v>44293.515688377171</v>
      </c>
      <c r="C15" s="34"/>
      <c r="D15" s="43">
        <v>41361.036581558401</v>
      </c>
      <c r="E15" s="34"/>
      <c r="F15" s="43">
        <v>33309.161809223071</v>
      </c>
      <c r="G15" s="34"/>
      <c r="H15" s="43">
        <f>SUM(H16:H18)</f>
        <v>48737.947682722035</v>
      </c>
      <c r="I15" s="34"/>
      <c r="J15" s="43">
        <f>SUM(J16:J18)</f>
        <v>55589.431143156216</v>
      </c>
      <c r="K15" s="43"/>
      <c r="L15" s="43">
        <f>SUM(L16:L18)</f>
        <v>66612</v>
      </c>
      <c r="M15" s="43"/>
      <c r="N15" s="43">
        <f t="shared" ref="N15:R15" si="1">SUM(N16:N18)</f>
        <v>86738.712211783</v>
      </c>
      <c r="O15" s="43"/>
      <c r="P15" s="43">
        <f t="shared" si="1"/>
        <v>78227.664363000018</v>
      </c>
      <c r="Q15" s="34"/>
      <c r="R15" s="43">
        <f t="shared" si="1"/>
        <v>38190.219394888751</v>
      </c>
      <c r="S15" s="34"/>
      <c r="T15" s="126"/>
      <c r="U15" s="106">
        <v>100</v>
      </c>
      <c r="V15" s="106"/>
      <c r="W15" s="106">
        <v>100</v>
      </c>
      <c r="X15" s="106"/>
      <c r="Y15" s="106">
        <v>100</v>
      </c>
      <c r="Z15" s="106"/>
      <c r="AA15" s="106">
        <v>100.00000000000001</v>
      </c>
      <c r="AB15" s="106"/>
      <c r="AC15" s="106">
        <f>SUM(AC16:AC17)</f>
        <v>100</v>
      </c>
      <c r="AD15" s="106"/>
      <c r="AE15" s="106">
        <f>SUM(AE16:AE17)</f>
        <v>100</v>
      </c>
      <c r="AF15" s="106"/>
      <c r="AG15" s="106">
        <f t="shared" ref="AG15:AI15" si="2">SUM(AG16:AG17)</f>
        <v>100</v>
      </c>
      <c r="AH15" s="106"/>
      <c r="AI15" s="106">
        <f t="shared" si="2"/>
        <v>100</v>
      </c>
      <c r="AJ15" s="34"/>
      <c r="AK15" s="106">
        <f t="shared" ref="AK15" si="3">SUM(AK16:AK17)</f>
        <v>100.00000000000001</v>
      </c>
      <c r="AL15" s="34"/>
    </row>
    <row r="16" spans="1:38" s="24" customFormat="1" ht="12">
      <c r="A16" s="116" t="s">
        <v>160</v>
      </c>
      <c r="B16" s="39">
        <v>929.79145260052996</v>
      </c>
      <c r="C16" s="38"/>
      <c r="D16" s="39">
        <v>1052.7415953638942</v>
      </c>
      <c r="E16" s="38"/>
      <c r="F16" s="39">
        <v>312.90805718064763</v>
      </c>
      <c r="G16" s="38"/>
      <c r="H16" s="39">
        <v>279.16247311375599</v>
      </c>
      <c r="I16" s="38"/>
      <c r="J16" s="39">
        <v>656.67378863888496</v>
      </c>
      <c r="K16" s="39"/>
      <c r="L16" s="39">
        <v>1641</v>
      </c>
      <c r="M16" s="38"/>
      <c r="N16" s="39">
        <v>2070.5402638510018</v>
      </c>
      <c r="O16" s="38"/>
      <c r="P16" s="39">
        <v>2915.9346169999999</v>
      </c>
      <c r="Q16" s="38"/>
      <c r="R16" s="39">
        <v>1501.6267633346317</v>
      </c>
      <c r="S16" s="38"/>
      <c r="T16" s="127"/>
      <c r="U16" s="108">
        <v>2.0991592971350244</v>
      </c>
      <c r="V16" s="108"/>
      <c r="W16" s="108">
        <v>2.5452495449141592</v>
      </c>
      <c r="X16" s="108"/>
      <c r="Y16" s="108">
        <v>0.93940537733376883</v>
      </c>
      <c r="Z16" s="108"/>
      <c r="AA16" s="108">
        <f>H16/SUM($H$16:$H$17)*100</f>
        <v>0.57292747938328248</v>
      </c>
      <c r="AB16" s="108"/>
      <c r="AC16" s="108">
        <f>J16/SUM($J$16:$J$17)*100</f>
        <v>1.181460441983136</v>
      </c>
      <c r="AD16" s="108"/>
      <c r="AE16" s="108">
        <f>L16/SUM($L$16:$L$17)*100</f>
        <v>2.4636310408503355</v>
      </c>
      <c r="AF16" s="108"/>
      <c r="AG16" s="108">
        <f>N16/SUM($N$16:$N$17)*100</f>
        <v>2.4415072249055227</v>
      </c>
      <c r="AH16" s="108"/>
      <c r="AI16" s="108">
        <f>P16/SUM($P$16:$P$17)*100</f>
        <v>3.9053643704989591</v>
      </c>
      <c r="AJ16" s="38"/>
      <c r="AK16" s="108">
        <f>R16/SUM($R$16:$R$17)*100</f>
        <v>4.1734192494601547</v>
      </c>
      <c r="AL16" s="38"/>
    </row>
    <row r="17" spans="1:38" s="24" customFormat="1" ht="12">
      <c r="A17" s="116" t="s">
        <v>4</v>
      </c>
      <c r="B17" s="39">
        <v>43363.724235776637</v>
      </c>
      <c r="C17" s="38"/>
      <c r="D17" s="39">
        <v>40308.294986194509</v>
      </c>
      <c r="E17" s="38"/>
      <c r="F17" s="39">
        <v>32996.253752042423</v>
      </c>
      <c r="G17" s="38"/>
      <c r="H17" s="39">
        <v>48446.458684777892</v>
      </c>
      <c r="I17" s="38"/>
      <c r="J17" s="39">
        <v>54924.85609624051</v>
      </c>
      <c r="K17" s="39"/>
      <c r="L17" s="39">
        <v>64968</v>
      </c>
      <c r="M17" s="38"/>
      <c r="N17" s="39">
        <v>82735.281432258213</v>
      </c>
      <c r="O17" s="38"/>
      <c r="P17" s="39">
        <v>71748.919680000006</v>
      </c>
      <c r="Q17" s="38"/>
      <c r="R17" s="39">
        <v>34479.104468709025</v>
      </c>
      <c r="S17" s="38"/>
      <c r="T17" s="127"/>
      <c r="U17" s="108">
        <v>97.900840702864969</v>
      </c>
      <c r="V17" s="108"/>
      <c r="W17" s="108">
        <v>97.454750455085843</v>
      </c>
      <c r="X17" s="108"/>
      <c r="Y17" s="108">
        <v>99.06059462266623</v>
      </c>
      <c r="Z17" s="108"/>
      <c r="AA17" s="108">
        <f>H17/SUM($H$16:$H$17)*100</f>
        <v>99.427072520616719</v>
      </c>
      <c r="AB17" s="108"/>
      <c r="AC17" s="108">
        <f>J17/SUM($J$16:$J$17)*100</f>
        <v>98.818539558016866</v>
      </c>
      <c r="AD17" s="38"/>
      <c r="AE17" s="108">
        <f>L17/SUM($L$16:$L$17)*100</f>
        <v>97.536368959149669</v>
      </c>
      <c r="AF17" s="108"/>
      <c r="AG17" s="108">
        <f>N17/SUM($N$16:$N$17)*100</f>
        <v>97.558492775094479</v>
      </c>
      <c r="AH17" s="108"/>
      <c r="AI17" s="108">
        <f>P17/SUM($P$16:$P$17)*100</f>
        <v>96.094635629501042</v>
      </c>
      <c r="AJ17" s="38"/>
      <c r="AK17" s="108">
        <f>R17/SUM($R$16:$R$17)*100</f>
        <v>95.826580750539861</v>
      </c>
      <c r="AL17" s="38"/>
    </row>
    <row r="18" spans="1:38" s="24" customFormat="1" ht="12">
      <c r="A18" s="116" t="s">
        <v>3</v>
      </c>
      <c r="B18" s="39">
        <v>0</v>
      </c>
      <c r="C18" s="38"/>
      <c r="D18" s="39">
        <v>0</v>
      </c>
      <c r="E18" s="38"/>
      <c r="F18" s="39">
        <v>0</v>
      </c>
      <c r="G18" s="38"/>
      <c r="H18" s="39">
        <v>12.326524830389207</v>
      </c>
      <c r="I18" s="38" t="s">
        <v>72</v>
      </c>
      <c r="J18" s="39">
        <v>7.9012582768227499</v>
      </c>
      <c r="K18" s="39" t="s">
        <v>72</v>
      </c>
      <c r="L18" s="39">
        <v>3</v>
      </c>
      <c r="M18" s="39" t="s">
        <v>72</v>
      </c>
      <c r="N18" s="39">
        <v>1932.8905156737846</v>
      </c>
      <c r="O18" s="39"/>
      <c r="P18" s="39">
        <v>3562.810066</v>
      </c>
      <c r="Q18" s="39"/>
      <c r="R18" s="39">
        <v>2209.4881628450939</v>
      </c>
      <c r="S18" s="39"/>
      <c r="T18" s="127"/>
      <c r="U18" s="39">
        <v>0</v>
      </c>
      <c r="V18" s="108"/>
      <c r="W18" s="39">
        <v>0</v>
      </c>
      <c r="X18" s="108"/>
      <c r="Y18" s="39">
        <v>0</v>
      </c>
      <c r="Z18" s="108"/>
      <c r="AA18" s="40" t="s">
        <v>81</v>
      </c>
      <c r="AB18" s="108"/>
      <c r="AC18" s="40" t="s">
        <v>81</v>
      </c>
      <c r="AD18" s="38"/>
      <c r="AE18" s="201" t="s">
        <v>81</v>
      </c>
      <c r="AF18" s="201"/>
      <c r="AG18" s="201" t="s">
        <v>81</v>
      </c>
      <c r="AH18" s="201"/>
      <c r="AI18" s="201" t="s">
        <v>81</v>
      </c>
      <c r="AJ18" s="38"/>
      <c r="AK18" s="201" t="s">
        <v>81</v>
      </c>
      <c r="AL18" s="38"/>
    </row>
    <row r="19" spans="1:38" s="24" customFormat="1" ht="6.6" customHeight="1">
      <c r="A19" s="98"/>
      <c r="B19" s="37"/>
      <c r="C19" s="38"/>
      <c r="D19" s="37"/>
      <c r="E19" s="38"/>
      <c r="F19" s="37"/>
      <c r="G19" s="38"/>
      <c r="H19" s="37"/>
      <c r="I19" s="38"/>
      <c r="J19" s="38"/>
      <c r="K19" s="38"/>
      <c r="L19" s="38"/>
      <c r="M19" s="38"/>
      <c r="N19" s="38"/>
      <c r="O19" s="38"/>
      <c r="P19" s="38"/>
      <c r="Q19" s="38"/>
      <c r="R19" s="38"/>
      <c r="S19" s="38"/>
      <c r="T19" s="127"/>
      <c r="U19" s="108"/>
      <c r="V19" s="108"/>
      <c r="W19" s="108"/>
      <c r="X19" s="108"/>
      <c r="Y19" s="108"/>
      <c r="Z19" s="108"/>
      <c r="AA19" s="108"/>
      <c r="AB19" s="108"/>
      <c r="AC19" s="38"/>
      <c r="AD19" s="38"/>
      <c r="AE19" s="38"/>
      <c r="AF19" s="38"/>
      <c r="AG19" s="38"/>
      <c r="AH19" s="38"/>
      <c r="AI19" s="38"/>
      <c r="AJ19" s="38"/>
      <c r="AK19" s="38"/>
      <c r="AL19" s="38"/>
    </row>
    <row r="20" spans="1:38" s="28" customFormat="1" ht="36">
      <c r="A20" s="56" t="s">
        <v>131</v>
      </c>
      <c r="B20" s="136">
        <v>44293.515688377222</v>
      </c>
      <c r="C20" s="34"/>
      <c r="D20" s="136">
        <v>41361.036581558321</v>
      </c>
      <c r="E20" s="34"/>
      <c r="F20" s="136">
        <v>33309.161809222867</v>
      </c>
      <c r="G20" s="34"/>
      <c r="H20" s="136">
        <v>48738</v>
      </c>
      <c r="I20" s="34"/>
      <c r="J20" s="136">
        <f>SUM(J21:J23)</f>
        <v>55589.431143155598</v>
      </c>
      <c r="K20" s="136"/>
      <c r="L20" s="136">
        <f t="shared" ref="L20:R20" si="4">SUM(L21:L23)</f>
        <v>66612.029427373171</v>
      </c>
      <c r="M20" s="136"/>
      <c r="N20" s="136">
        <f t="shared" si="4"/>
        <v>86738.712211782549</v>
      </c>
      <c r="O20" s="136"/>
      <c r="P20" s="136">
        <f t="shared" si="4"/>
        <v>78227.664359999995</v>
      </c>
      <c r="Q20" s="34"/>
      <c r="R20" s="136">
        <f t="shared" si="4"/>
        <v>38190.219394888809</v>
      </c>
      <c r="S20" s="34"/>
      <c r="T20" s="126"/>
      <c r="U20" s="106">
        <v>100.00000000000011</v>
      </c>
      <c r="V20" s="106"/>
      <c r="W20" s="106">
        <v>99.999999999999801</v>
      </c>
      <c r="X20" s="106"/>
      <c r="Y20" s="106">
        <v>99.999999999999375</v>
      </c>
      <c r="Z20" s="106"/>
      <c r="AA20" s="106">
        <v>100</v>
      </c>
      <c r="AB20" s="106"/>
      <c r="AC20" s="106">
        <f>SUM(AC21:AC22)</f>
        <v>100</v>
      </c>
      <c r="AD20" s="106"/>
      <c r="AE20" s="106">
        <f>SUM(AE21:AE22)</f>
        <v>100</v>
      </c>
      <c r="AF20" s="106"/>
      <c r="AG20" s="106">
        <f t="shared" ref="AG20:AI20" si="5">SUM(AG21:AG22)</f>
        <v>99.999999999999986</v>
      </c>
      <c r="AH20" s="106"/>
      <c r="AI20" s="106">
        <f t="shared" si="5"/>
        <v>100</v>
      </c>
      <c r="AJ20" s="106"/>
      <c r="AK20" s="106">
        <f t="shared" ref="AK20" si="6">SUM(AK21:AK22)</f>
        <v>100</v>
      </c>
      <c r="AL20" s="106"/>
    </row>
    <row r="21" spans="1:38" s="24" customFormat="1" ht="12">
      <c r="A21" s="116" t="s">
        <v>160</v>
      </c>
      <c r="B21" s="39">
        <v>24146.070905112141</v>
      </c>
      <c r="C21" s="38"/>
      <c r="D21" s="39">
        <v>24614.880541593255</v>
      </c>
      <c r="E21" s="38"/>
      <c r="F21" s="39">
        <v>20708.563224608013</v>
      </c>
      <c r="G21" s="38"/>
      <c r="H21" s="39">
        <v>30774</v>
      </c>
      <c r="I21" s="38"/>
      <c r="J21" s="39">
        <v>38875.405101673685</v>
      </c>
      <c r="K21" s="39"/>
      <c r="L21" s="39">
        <v>36640.176377884585</v>
      </c>
      <c r="M21" s="38"/>
      <c r="N21" s="39">
        <v>41565.754827267578</v>
      </c>
      <c r="O21" s="38"/>
      <c r="P21" s="39">
        <v>34766.668949999999</v>
      </c>
      <c r="Q21" s="38"/>
      <c r="R21" s="39">
        <v>17181.996500325953</v>
      </c>
      <c r="S21" s="38"/>
      <c r="T21" s="127"/>
      <c r="U21" s="108">
        <v>54.513782728355842</v>
      </c>
      <c r="V21" s="108"/>
      <c r="W21" s="108">
        <v>59.512242864261921</v>
      </c>
      <c r="X21" s="108"/>
      <c r="Y21" s="108">
        <v>62.197526272101392</v>
      </c>
      <c r="Z21" s="108"/>
      <c r="AA21" s="108">
        <v>63.141696417579709</v>
      </c>
      <c r="AB21" s="108"/>
      <c r="AC21" s="40">
        <f>J21/($J$20-$J$23)*100</f>
        <v>69.93686931900001</v>
      </c>
      <c r="AD21" s="40"/>
      <c r="AE21" s="40">
        <f>L21/($L$20-$L$23)*100</f>
        <v>55.005344669513825</v>
      </c>
      <c r="AF21" s="40"/>
      <c r="AG21" s="40">
        <f>N21/($N$20-$N$23)*100</f>
        <v>47.920650154201049</v>
      </c>
      <c r="AH21" s="40"/>
      <c r="AI21" s="40">
        <f>P21/($P$20-$P$23)*100</f>
        <v>44.442933627681178</v>
      </c>
      <c r="AJ21" s="38"/>
      <c r="AK21" s="40">
        <f>R21/($R$20-$R$23)*100</f>
        <v>44.990567670385019</v>
      </c>
      <c r="AL21" s="38"/>
    </row>
    <row r="22" spans="1:38" s="24" customFormat="1" ht="12">
      <c r="A22" s="116" t="s">
        <v>4</v>
      </c>
      <c r="B22" s="39">
        <v>20147.44478326508</v>
      </c>
      <c r="C22" s="38"/>
      <c r="D22" s="39">
        <v>16746.156039965066</v>
      </c>
      <c r="E22" s="38"/>
      <c r="F22" s="39">
        <v>12586.270936500227</v>
      </c>
      <c r="G22" s="38"/>
      <c r="H22" s="39">
        <v>17964</v>
      </c>
      <c r="I22" s="38"/>
      <c r="J22" s="39">
        <v>16711.019455526588</v>
      </c>
      <c r="K22" s="39"/>
      <c r="L22" s="39">
        <v>29971.853049488585</v>
      </c>
      <c r="M22" s="38"/>
      <c r="N22" s="39">
        <v>45172.957384514964</v>
      </c>
      <c r="O22" s="38"/>
      <c r="P22" s="39">
        <v>43460.995410000003</v>
      </c>
      <c r="Q22" s="38"/>
      <c r="R22" s="39">
        <v>21008.222894562856</v>
      </c>
      <c r="S22" s="38"/>
      <c r="T22" s="127"/>
      <c r="U22" s="108">
        <v>45.486217271644271</v>
      </c>
      <c r="V22" s="108"/>
      <c r="W22" s="108">
        <v>40.48775713573788</v>
      </c>
      <c r="X22" s="108"/>
      <c r="Y22" s="108">
        <v>37.80247372789799</v>
      </c>
      <c r="Z22" s="108"/>
      <c r="AA22" s="108">
        <v>36.858303582420291</v>
      </c>
      <c r="AB22" s="108"/>
      <c r="AC22" s="40">
        <f>J22/($J$20-$J$23)*100</f>
        <v>30.063130680999993</v>
      </c>
      <c r="AD22" s="38"/>
      <c r="AE22" s="40">
        <f>L22/($L$20-$L$23)*100</f>
        <v>44.994655330486182</v>
      </c>
      <c r="AF22" s="40"/>
      <c r="AG22" s="40">
        <f>N22/($N$20-$N$23)*100</f>
        <v>52.079349845798937</v>
      </c>
      <c r="AH22" s="40"/>
      <c r="AI22" s="40">
        <f>P22/($P$20-$P$23)*100</f>
        <v>55.557066372318829</v>
      </c>
      <c r="AJ22" s="38"/>
      <c r="AK22" s="40">
        <f>R22/($R$20-$R$23)*100</f>
        <v>55.009432329614981</v>
      </c>
      <c r="AL22" s="38"/>
    </row>
    <row r="23" spans="1:38" s="24" customFormat="1" ht="12">
      <c r="A23" s="116" t="s">
        <v>3</v>
      </c>
      <c r="B23" s="39">
        <v>0</v>
      </c>
      <c r="C23" s="38"/>
      <c r="D23" s="39">
        <v>0</v>
      </c>
      <c r="E23" s="38"/>
      <c r="F23" s="39">
        <v>14.327648114624999</v>
      </c>
      <c r="G23" s="38" t="s">
        <v>72</v>
      </c>
      <c r="H23" s="39">
        <v>0</v>
      </c>
      <c r="I23" s="38"/>
      <c r="J23" s="39">
        <v>3.0065859553296899</v>
      </c>
      <c r="K23" s="39" t="s">
        <v>72</v>
      </c>
      <c r="L23" s="39">
        <v>0</v>
      </c>
      <c r="M23" s="38"/>
      <c r="N23" s="39">
        <v>0</v>
      </c>
      <c r="O23" s="38"/>
      <c r="P23" s="39">
        <v>0</v>
      </c>
      <c r="Q23" s="38"/>
      <c r="R23" s="39">
        <v>0</v>
      </c>
      <c r="S23" s="38"/>
      <c r="T23" s="127"/>
      <c r="U23" s="108">
        <v>0</v>
      </c>
      <c r="V23" s="108"/>
      <c r="W23" s="108">
        <v>0</v>
      </c>
      <c r="X23" s="108"/>
      <c r="Y23" s="40" t="s">
        <v>81</v>
      </c>
      <c r="Z23" s="108"/>
      <c r="AA23" s="108">
        <v>0</v>
      </c>
      <c r="AB23" s="108"/>
      <c r="AC23" s="40" t="s">
        <v>81</v>
      </c>
      <c r="AD23" s="38"/>
      <c r="AE23" s="108">
        <v>0</v>
      </c>
      <c r="AF23" s="108"/>
      <c r="AG23" s="108">
        <v>0</v>
      </c>
      <c r="AH23" s="108"/>
      <c r="AI23" s="108">
        <v>0</v>
      </c>
      <c r="AJ23" s="38"/>
      <c r="AK23" s="108">
        <v>0</v>
      </c>
      <c r="AL23" s="38"/>
    </row>
    <row r="24" spans="1:38" s="24" customFormat="1" ht="6.6" customHeight="1">
      <c r="A24" s="27"/>
      <c r="B24" s="37"/>
      <c r="C24" s="97"/>
      <c r="D24" s="37"/>
      <c r="E24" s="97"/>
      <c r="F24" s="37"/>
      <c r="G24" s="97"/>
      <c r="H24" s="37"/>
      <c r="I24" s="97"/>
      <c r="J24" s="97"/>
      <c r="K24" s="97"/>
      <c r="L24" s="97"/>
      <c r="M24" s="97"/>
      <c r="N24" s="97"/>
      <c r="O24" s="97"/>
      <c r="P24" s="97"/>
      <c r="Q24" s="97"/>
      <c r="R24" s="97"/>
      <c r="S24" s="97"/>
      <c r="T24" s="127"/>
      <c r="U24" s="108"/>
      <c r="V24" s="108"/>
      <c r="W24" s="108"/>
      <c r="X24" s="108"/>
      <c r="Y24" s="108"/>
      <c r="Z24" s="108"/>
      <c r="AA24" s="108"/>
      <c r="AB24" s="108"/>
      <c r="AC24" s="97"/>
      <c r="AD24" s="97"/>
      <c r="AE24" s="97"/>
      <c r="AF24" s="97"/>
      <c r="AG24" s="97"/>
      <c r="AH24" s="97"/>
      <c r="AI24" s="97"/>
      <c r="AJ24" s="97"/>
      <c r="AK24" s="97"/>
      <c r="AL24" s="97"/>
    </row>
    <row r="25" spans="1:38" s="24" customFormat="1" ht="24">
      <c r="A25" s="186" t="s">
        <v>133</v>
      </c>
      <c r="B25" s="187">
        <v>24146.070905112159</v>
      </c>
      <c r="C25" s="167"/>
      <c r="D25" s="187">
        <v>24614.880541593338</v>
      </c>
      <c r="E25" s="167"/>
      <c r="F25" s="187">
        <v>20708.563224608049</v>
      </c>
      <c r="G25" s="167"/>
      <c r="H25" s="187">
        <v>30774</v>
      </c>
      <c r="I25" s="167"/>
      <c r="J25" s="187">
        <f>J27</f>
        <v>38875.405101673663</v>
      </c>
      <c r="K25" s="167"/>
      <c r="L25" s="187">
        <f>L27</f>
        <v>36640.176377884527</v>
      </c>
      <c r="M25" s="187"/>
      <c r="N25" s="187">
        <f t="shared" ref="N25:R25" si="7">N27</f>
        <v>41565.75482726773</v>
      </c>
      <c r="O25" s="187"/>
      <c r="P25" s="187">
        <f t="shared" si="7"/>
        <v>34766.668954769993</v>
      </c>
      <c r="Q25" s="167"/>
      <c r="R25" s="187">
        <f t="shared" si="7"/>
        <v>17181.996500325859</v>
      </c>
      <c r="S25" s="167"/>
      <c r="T25" s="170"/>
      <c r="U25" s="169"/>
      <c r="V25" s="170"/>
      <c r="W25" s="169"/>
      <c r="X25" s="170"/>
      <c r="Y25" s="169"/>
      <c r="Z25" s="170"/>
      <c r="AA25" s="169"/>
      <c r="AB25" s="170"/>
      <c r="AC25" s="167"/>
      <c r="AD25" s="167"/>
      <c r="AE25" s="167"/>
      <c r="AF25" s="167"/>
      <c r="AG25" s="167"/>
      <c r="AH25" s="167"/>
      <c r="AI25" s="167"/>
      <c r="AJ25" s="167"/>
      <c r="AK25" s="167"/>
      <c r="AL25" s="167"/>
    </row>
    <row r="26" spans="1:38" s="27" customFormat="1" ht="6.6" customHeight="1">
      <c r="A26" s="16"/>
      <c r="B26" s="61"/>
      <c r="C26" s="105"/>
      <c r="D26" s="61"/>
      <c r="E26" s="105"/>
      <c r="F26" s="61"/>
      <c r="G26" s="105"/>
      <c r="H26" s="61"/>
      <c r="I26" s="105"/>
      <c r="J26" s="105"/>
      <c r="K26" s="105"/>
      <c r="L26" s="105"/>
      <c r="M26" s="105"/>
      <c r="N26" s="105"/>
      <c r="O26" s="105"/>
      <c r="P26" s="105"/>
      <c r="Q26" s="105"/>
      <c r="R26" s="105"/>
      <c r="S26" s="105"/>
      <c r="T26" s="32"/>
      <c r="U26" s="109"/>
      <c r="V26" s="45"/>
      <c r="W26" s="109"/>
      <c r="X26" s="58"/>
      <c r="Y26" s="109"/>
      <c r="Z26" s="58"/>
      <c r="AA26" s="109"/>
      <c r="AB26" s="58"/>
      <c r="AC26" s="105"/>
      <c r="AD26" s="105"/>
      <c r="AE26" s="105"/>
      <c r="AF26" s="105"/>
      <c r="AG26" s="105"/>
      <c r="AH26" s="105"/>
      <c r="AI26" s="105"/>
      <c r="AJ26" s="105"/>
      <c r="AK26" s="105"/>
      <c r="AL26" s="105"/>
    </row>
    <row r="27" spans="1:38" s="28" customFormat="1" ht="24">
      <c r="A27" s="56" t="s">
        <v>134</v>
      </c>
      <c r="B27" s="43">
        <v>24146.070905112159</v>
      </c>
      <c r="C27" s="34"/>
      <c r="D27" s="43">
        <v>24614.880541593338</v>
      </c>
      <c r="E27" s="34"/>
      <c r="F27" s="43">
        <v>20708.563224608049</v>
      </c>
      <c r="G27" s="34"/>
      <c r="H27" s="43">
        <v>30774</v>
      </c>
      <c r="I27" s="34"/>
      <c r="J27" s="43">
        <f>SUM(J28:J36)</f>
        <v>38875.405101673663</v>
      </c>
      <c r="K27" s="34"/>
      <c r="L27" s="43">
        <f>SUM(L28:L36)</f>
        <v>36640.176377884527</v>
      </c>
      <c r="M27" s="43"/>
      <c r="N27" s="43">
        <f t="shared" ref="N27:R27" si="8">SUM(N28:N36)</f>
        <v>41565.75482726773</v>
      </c>
      <c r="O27" s="43"/>
      <c r="P27" s="43">
        <f t="shared" si="8"/>
        <v>34766.668954769993</v>
      </c>
      <c r="Q27" s="34"/>
      <c r="R27" s="43">
        <f t="shared" si="8"/>
        <v>17181.996500325859</v>
      </c>
      <c r="S27" s="34"/>
      <c r="T27" s="126"/>
      <c r="U27" s="106">
        <v>100</v>
      </c>
      <c r="V27" s="106"/>
      <c r="W27" s="106">
        <v>99.999999999999986</v>
      </c>
      <c r="X27" s="106"/>
      <c r="Y27" s="106">
        <v>100.00000000000003</v>
      </c>
      <c r="Z27" s="106"/>
      <c r="AA27" s="106">
        <v>100</v>
      </c>
      <c r="AB27" s="106"/>
      <c r="AC27" s="106">
        <f>SUM(AC28:AC34)</f>
        <v>99.999999999999986</v>
      </c>
      <c r="AD27" s="34"/>
      <c r="AE27" s="106">
        <f>SUM(AE28:AE35)</f>
        <v>100.00000000000001</v>
      </c>
      <c r="AF27" s="106"/>
      <c r="AG27" s="106">
        <f t="shared" ref="AG27:AI27" si="9">SUM(AG28:AG35)</f>
        <v>99.999999999999957</v>
      </c>
      <c r="AH27" s="106"/>
      <c r="AI27" s="106">
        <f t="shared" si="9"/>
        <v>100.00000000000004</v>
      </c>
      <c r="AJ27" s="34"/>
      <c r="AK27" s="106">
        <f t="shared" ref="AK27" si="10">SUM(AK28:AK35)</f>
        <v>99.999999999999986</v>
      </c>
      <c r="AL27" s="34"/>
    </row>
    <row r="28" spans="1:38" s="24" customFormat="1" ht="12">
      <c r="A28" s="116" t="s">
        <v>11</v>
      </c>
      <c r="B28" s="39">
        <v>8815.2421760631933</v>
      </c>
      <c r="C28" s="38"/>
      <c r="D28" s="39">
        <v>9531.1104814249265</v>
      </c>
      <c r="E28" s="38"/>
      <c r="F28" s="39">
        <v>9301.399239763512</v>
      </c>
      <c r="G28" s="38"/>
      <c r="H28" s="39">
        <v>15380</v>
      </c>
      <c r="I28" s="38"/>
      <c r="J28" s="39">
        <v>19494.07208302473</v>
      </c>
      <c r="K28" s="39"/>
      <c r="L28" s="39">
        <v>17656.911622925312</v>
      </c>
      <c r="M28" s="38"/>
      <c r="N28" s="39">
        <v>22134.018489683967</v>
      </c>
      <c r="O28" s="38"/>
      <c r="P28" s="39">
        <v>16164.120290000001</v>
      </c>
      <c r="Q28" s="38"/>
      <c r="R28" s="39">
        <v>8477.1134346098024</v>
      </c>
      <c r="S28" s="38"/>
      <c r="T28" s="127"/>
      <c r="U28" s="108">
        <v>36.507977677630556</v>
      </c>
      <c r="V28" s="108"/>
      <c r="W28" s="108">
        <v>38.72948516473528</v>
      </c>
      <c r="X28" s="108"/>
      <c r="Y28" s="108">
        <v>44.93766571072527</v>
      </c>
      <c r="Z28" s="108"/>
      <c r="AA28" s="109">
        <v>50.071623909363197</v>
      </c>
      <c r="AB28" s="108"/>
      <c r="AC28" s="164">
        <f t="shared" ref="AC28:AC34" si="11">J28/($J$27-$J$36)*100</f>
        <v>50.168166057545847</v>
      </c>
      <c r="AD28" s="164"/>
      <c r="AE28" s="164">
        <f>L28/($L$27-$L$36)*100</f>
        <v>48.224006027671528</v>
      </c>
      <c r="AF28" s="164"/>
      <c r="AG28" s="164">
        <f>N28/($N$27-$N$36)*100</f>
        <v>53.565723490610907</v>
      </c>
      <c r="AH28" s="164"/>
      <c r="AI28" s="164">
        <f>P28/($P$27-$P$36)*100</f>
        <v>47.055227987927417</v>
      </c>
      <c r="AJ28" s="38"/>
      <c r="AK28" s="164">
        <f t="shared" ref="AK28:AK35" si="12">R28/($R$27-$R$36)*100</f>
        <v>50.766615566019411</v>
      </c>
      <c r="AL28" s="38"/>
    </row>
    <row r="29" spans="1:38" s="24" customFormat="1" ht="12">
      <c r="A29" s="116" t="s">
        <v>12</v>
      </c>
      <c r="B29" s="39">
        <v>3891.3301165287639</v>
      </c>
      <c r="C29" s="38"/>
      <c r="D29" s="39">
        <v>2613.9557592479491</v>
      </c>
      <c r="E29" s="38"/>
      <c r="F29" s="39">
        <v>1775.0766996397974</v>
      </c>
      <c r="G29" s="38"/>
      <c r="H29" s="39">
        <v>1996</v>
      </c>
      <c r="I29" s="38"/>
      <c r="J29" s="39">
        <v>3068.4492411151568</v>
      </c>
      <c r="K29" s="39"/>
      <c r="L29" s="39">
        <v>3926.3731035254705</v>
      </c>
      <c r="M29" s="38"/>
      <c r="N29" s="39">
        <v>3704.654850908043</v>
      </c>
      <c r="O29" s="38"/>
      <c r="P29" s="39">
        <v>2661.526699</v>
      </c>
      <c r="Q29" s="38"/>
      <c r="R29" s="39">
        <v>558.4145140506439</v>
      </c>
      <c r="S29" s="38"/>
      <c r="T29" s="127"/>
      <c r="U29" s="108">
        <v>16.115790149961413</v>
      </c>
      <c r="V29" s="108"/>
      <c r="W29" s="109">
        <v>10.621759237432798</v>
      </c>
      <c r="X29" s="108"/>
      <c r="Y29" s="109">
        <v>8.5758928611840552</v>
      </c>
      <c r="Z29" s="108"/>
      <c r="AA29" s="109">
        <v>6.4982419585883573</v>
      </c>
      <c r="AB29" s="108"/>
      <c r="AC29" s="164">
        <f t="shared" si="11"/>
        <v>7.896681125000252</v>
      </c>
      <c r="AD29" s="38"/>
      <c r="AE29" s="164">
        <f t="shared" ref="AE29:AE34" si="13">L29/($L$27-$L$36)*100</f>
        <v>10.723587694999734</v>
      </c>
      <c r="AF29" s="164"/>
      <c r="AG29" s="164">
        <f t="shared" ref="AG29:AG35" si="14">N29/($N$27-$N$36)*100</f>
        <v>8.9654988525639379</v>
      </c>
      <c r="AH29" s="164"/>
      <c r="AI29" s="164">
        <f t="shared" ref="AI29:AI35" si="15">P29/($P$27-$P$36)*100</f>
        <v>7.7479468953766908</v>
      </c>
      <c r="AJ29" s="38"/>
      <c r="AK29" s="164">
        <f>R29/($R$27-$R$36)*100</f>
        <v>3.3441589734488986</v>
      </c>
      <c r="AL29" s="38"/>
    </row>
    <row r="30" spans="1:38" s="24" customFormat="1" ht="12">
      <c r="A30" s="116" t="s">
        <v>13</v>
      </c>
      <c r="B30" s="39">
        <v>6486.236313030804</v>
      </c>
      <c r="C30" s="38"/>
      <c r="D30" s="39">
        <v>6556.9622802183258</v>
      </c>
      <c r="E30" s="38"/>
      <c r="F30" s="39">
        <v>5388.2842561930092</v>
      </c>
      <c r="G30" s="38"/>
      <c r="H30" s="39">
        <v>7521</v>
      </c>
      <c r="I30" s="38"/>
      <c r="J30" s="39">
        <v>8172.277722828675</v>
      </c>
      <c r="K30" s="39"/>
      <c r="L30" s="39">
        <v>6948.3247239462162</v>
      </c>
      <c r="M30" s="38"/>
      <c r="N30" s="39">
        <v>6834.1600905983387</v>
      </c>
      <c r="O30" s="38"/>
      <c r="P30" s="39">
        <v>5832.6335749999998</v>
      </c>
      <c r="Q30" s="38"/>
      <c r="R30" s="39">
        <v>3019.9173031241276</v>
      </c>
      <c r="S30" s="38"/>
      <c r="T30" s="127"/>
      <c r="U30" s="108">
        <v>26.862491783942993</v>
      </c>
      <c r="V30" s="108"/>
      <c r="W30" s="108">
        <v>26.644090827858975</v>
      </c>
      <c r="X30" s="108"/>
      <c r="Y30" s="108">
        <v>26.03231088329477</v>
      </c>
      <c r="Z30" s="108"/>
      <c r="AA30" s="109">
        <v>24.485610105482486</v>
      </c>
      <c r="AB30" s="108"/>
      <c r="AC30" s="164">
        <f t="shared" si="11"/>
        <v>21.031428637440293</v>
      </c>
      <c r="AD30" s="38"/>
      <c r="AE30" s="164">
        <f t="shared" si="13"/>
        <v>18.977047658478774</v>
      </c>
      <c r="AF30" s="164"/>
      <c r="AG30" s="164">
        <f t="shared" si="14"/>
        <v>16.539099299757829</v>
      </c>
      <c r="AH30" s="164"/>
      <c r="AI30" s="164">
        <f t="shared" si="15"/>
        <v>16.979328148866749</v>
      </c>
      <c r="AJ30" s="38"/>
      <c r="AK30" s="164">
        <f t="shared" si="12"/>
        <v>18.08528126366042</v>
      </c>
      <c r="AL30" s="38"/>
    </row>
    <row r="31" spans="1:38" s="24" customFormat="1" ht="12">
      <c r="A31" s="116" t="s">
        <v>14</v>
      </c>
      <c r="B31" s="39">
        <v>1702.7312994514921</v>
      </c>
      <c r="C31" s="38"/>
      <c r="D31" s="39">
        <v>1309.9597413247025</v>
      </c>
      <c r="E31" s="38"/>
      <c r="F31" s="39">
        <v>960.7608557316986</v>
      </c>
      <c r="G31" s="38"/>
      <c r="H31" s="39">
        <v>1083</v>
      </c>
      <c r="I31" s="38"/>
      <c r="J31" s="39">
        <v>1853.3113759762396</v>
      </c>
      <c r="K31" s="39"/>
      <c r="L31" s="39">
        <v>2616.7210438391421</v>
      </c>
      <c r="M31" s="38"/>
      <c r="N31" s="39">
        <v>3074.0169241285626</v>
      </c>
      <c r="O31" s="38"/>
      <c r="P31" s="39">
        <v>3516.8177169999999</v>
      </c>
      <c r="Q31" s="38"/>
      <c r="R31" s="39">
        <v>1032.0374997024524</v>
      </c>
      <c r="S31" s="38"/>
      <c r="T31" s="127"/>
      <c r="U31" s="108">
        <v>7.0517944975097082</v>
      </c>
      <c r="V31" s="108"/>
      <c r="W31" s="108">
        <v>5.3229963567110641</v>
      </c>
      <c r="X31" s="108"/>
      <c r="Y31" s="108">
        <v>4.6417048714833067</v>
      </c>
      <c r="Z31" s="108"/>
      <c r="AA31" s="109">
        <v>3.5258497200156271</v>
      </c>
      <c r="AB31" s="108"/>
      <c r="AC31" s="164">
        <f t="shared" si="11"/>
        <v>4.7695131355997473</v>
      </c>
      <c r="AD31" s="38"/>
      <c r="AE31" s="164">
        <f t="shared" si="13"/>
        <v>7.1467068582363655</v>
      </c>
      <c r="AF31" s="164"/>
      <c r="AG31" s="164">
        <f t="shared" si="14"/>
        <v>7.4393152169847987</v>
      </c>
      <c r="AH31" s="164"/>
      <c r="AI31" s="164">
        <f t="shared" si="15"/>
        <v>10.237777033111735</v>
      </c>
      <c r="AJ31" s="38"/>
      <c r="AK31" s="164">
        <f t="shared" si="12"/>
        <v>6.1805296580323388</v>
      </c>
      <c r="AL31" s="38"/>
    </row>
    <row r="32" spans="1:38" s="24" customFormat="1" ht="12">
      <c r="A32" s="116" t="s">
        <v>15</v>
      </c>
      <c r="B32" s="39">
        <v>848.35448572503378</v>
      </c>
      <c r="C32" s="38"/>
      <c r="D32" s="39">
        <v>1694.5014232929852</v>
      </c>
      <c r="E32" s="38"/>
      <c r="F32" s="39">
        <v>744.58216092220152</v>
      </c>
      <c r="G32" s="38"/>
      <c r="H32" s="39">
        <v>743</v>
      </c>
      <c r="I32" s="38"/>
      <c r="J32" s="39">
        <v>1267.5271178135995</v>
      </c>
      <c r="K32" s="39"/>
      <c r="L32" s="39">
        <v>1425.5780571899936</v>
      </c>
      <c r="M32" s="38"/>
      <c r="N32" s="39">
        <v>1650.1961981786444</v>
      </c>
      <c r="O32" s="38"/>
      <c r="P32" s="39">
        <v>1786.595973</v>
      </c>
      <c r="Q32" s="38"/>
      <c r="R32" s="39">
        <v>750.65893834482426</v>
      </c>
      <c r="S32" s="38"/>
      <c r="T32" s="127"/>
      <c r="U32" s="108">
        <v>3.5134266318476755</v>
      </c>
      <c r="V32" s="108"/>
      <c r="W32" s="108">
        <v>6.8855741272696944</v>
      </c>
      <c r="X32" s="108"/>
      <c r="Y32" s="108">
        <v>3.5972850298319257</v>
      </c>
      <c r="Z32" s="108"/>
      <c r="AA32" s="109">
        <v>2.4189347571298345</v>
      </c>
      <c r="AB32" s="108"/>
      <c r="AC32" s="164">
        <f t="shared" si="11"/>
        <v>3.2619921921950996</v>
      </c>
      <c r="AD32" s="38"/>
      <c r="AE32" s="164">
        <f t="shared" si="13"/>
        <v>3.8934943035897027</v>
      </c>
      <c r="AF32" s="164"/>
      <c r="AG32" s="164">
        <f t="shared" si="14"/>
        <v>3.9935790827179671</v>
      </c>
      <c r="AH32" s="164"/>
      <c r="AI32" s="164">
        <f>P32/($P$27-$P$36)*100</f>
        <v>5.2009437769302824</v>
      </c>
      <c r="AJ32" s="38"/>
      <c r="AK32" s="164">
        <f t="shared" si="12"/>
        <v>4.4954469511474775</v>
      </c>
      <c r="AL32" s="38"/>
    </row>
    <row r="33" spans="1:38" s="24" customFormat="1" ht="12">
      <c r="A33" s="116" t="s">
        <v>57</v>
      </c>
      <c r="B33" s="39">
        <v>352.32932863192616</v>
      </c>
      <c r="C33" s="38"/>
      <c r="D33" s="39">
        <v>438.94775551171733</v>
      </c>
      <c r="E33" s="38"/>
      <c r="F33" s="39">
        <v>412.05365552924769</v>
      </c>
      <c r="G33" s="38"/>
      <c r="H33" s="39">
        <v>561</v>
      </c>
      <c r="I33" s="38"/>
      <c r="J33" s="39">
        <v>772.61995771846603</v>
      </c>
      <c r="K33" s="39"/>
      <c r="L33" s="39">
        <v>1136.9641157309616</v>
      </c>
      <c r="M33" s="38"/>
      <c r="N33" s="39">
        <v>729.70446808593965</v>
      </c>
      <c r="O33" s="38" t="s">
        <v>72</v>
      </c>
      <c r="P33" s="39">
        <v>895.76238499999999</v>
      </c>
      <c r="Q33" s="38" t="s">
        <v>72</v>
      </c>
      <c r="R33" s="39">
        <v>113.61959289023484</v>
      </c>
      <c r="S33" s="250" t="s">
        <v>72</v>
      </c>
      <c r="T33" s="127"/>
      <c r="U33" s="108">
        <v>1.459158013808912</v>
      </c>
      <c r="V33" s="108"/>
      <c r="W33" s="108">
        <v>1.783655809920202</v>
      </c>
      <c r="X33" s="108"/>
      <c r="Y33" s="108">
        <v>1.9907466553953084</v>
      </c>
      <c r="Z33" s="108"/>
      <c r="AA33" s="109">
        <v>1.8264096887615575</v>
      </c>
      <c r="AB33" s="108"/>
      <c r="AC33" s="164">
        <f t="shared" si="11"/>
        <v>1.9883442604045121</v>
      </c>
      <c r="AD33" s="38"/>
      <c r="AE33" s="164">
        <f t="shared" si="13"/>
        <v>3.1052409130862673</v>
      </c>
      <c r="AF33" s="164"/>
      <c r="AG33" s="164">
        <f t="shared" si="14"/>
        <v>1.7659309259894291</v>
      </c>
      <c r="AH33" s="164"/>
      <c r="AI33" s="164">
        <f t="shared" si="15"/>
        <v>2.6076459771993332</v>
      </c>
      <c r="AJ33" s="38"/>
      <c r="AK33" s="164">
        <f t="shared" si="12"/>
        <v>0.68042998805190424</v>
      </c>
      <c r="AL33" s="38"/>
    </row>
    <row r="34" spans="1:38" s="24" customFormat="1" ht="12">
      <c r="A34" s="116" t="s">
        <v>58</v>
      </c>
      <c r="B34" s="39">
        <v>2049.8471856809447</v>
      </c>
      <c r="C34" s="38"/>
      <c r="D34" s="39">
        <v>2464.0053152786127</v>
      </c>
      <c r="E34" s="38"/>
      <c r="F34" s="39">
        <v>2116.2908434098335</v>
      </c>
      <c r="G34" s="38"/>
      <c r="H34" s="39">
        <v>3432</v>
      </c>
      <c r="I34" s="38"/>
      <c r="J34" s="39">
        <v>4229.19657043184</v>
      </c>
      <c r="K34" s="39"/>
      <c r="L34" s="39">
        <v>2875.5443378425207</v>
      </c>
      <c r="M34" s="38"/>
      <c r="N34" s="39">
        <v>3055.8481234642286</v>
      </c>
      <c r="O34" s="38"/>
      <c r="P34" s="39">
        <v>3456.3130569999998</v>
      </c>
      <c r="Q34" s="38"/>
      <c r="R34" s="39">
        <v>2697.2485499328409</v>
      </c>
      <c r="S34" s="38"/>
      <c r="T34" s="127"/>
      <c r="U34" s="108">
        <v>8.489361245298733</v>
      </c>
      <c r="V34" s="108"/>
      <c r="W34" s="108">
        <v>10.012438476071983</v>
      </c>
      <c r="X34" s="108"/>
      <c r="Y34" s="108">
        <v>10.224393988085374</v>
      </c>
      <c r="Z34" s="108"/>
      <c r="AA34" s="109">
        <v>11.17332986065894</v>
      </c>
      <c r="AB34" s="108"/>
      <c r="AC34" s="164">
        <f t="shared" si="11"/>
        <v>10.883874591814228</v>
      </c>
      <c r="AD34" s="38"/>
      <c r="AE34" s="164">
        <f t="shared" si="13"/>
        <v>7.8535969620478987</v>
      </c>
      <c r="AF34" s="164"/>
      <c r="AG34" s="164">
        <f t="shared" si="14"/>
        <v>7.3953455712110161</v>
      </c>
      <c r="AH34" s="164"/>
      <c r="AI34" s="164">
        <f t="shared" si="15"/>
        <v>10.061642451114508</v>
      </c>
      <c r="AJ34" s="38"/>
      <c r="AK34" s="164">
        <f t="shared" si="12"/>
        <v>16.152925317879347</v>
      </c>
      <c r="AL34" s="38"/>
    </row>
    <row r="35" spans="1:38" s="24" customFormat="1" ht="12">
      <c r="A35" s="116" t="s">
        <v>176</v>
      </c>
      <c r="B35" s="39">
        <v>0</v>
      </c>
      <c r="C35" s="38"/>
      <c r="D35" s="39">
        <v>0</v>
      </c>
      <c r="E35" s="38"/>
      <c r="F35" s="39">
        <v>0</v>
      </c>
      <c r="G35" s="38"/>
      <c r="H35" s="39">
        <v>0</v>
      </c>
      <c r="I35" s="38"/>
      <c r="J35" s="39">
        <v>0</v>
      </c>
      <c r="K35" s="39"/>
      <c r="L35" s="39">
        <v>27.943927175031817</v>
      </c>
      <c r="M35" s="39" t="s">
        <v>72</v>
      </c>
      <c r="N35" s="39">
        <v>138.63586742000001</v>
      </c>
      <c r="O35" s="39" t="s">
        <v>72</v>
      </c>
      <c r="P35" s="39">
        <v>37.61054627</v>
      </c>
      <c r="Q35" s="38" t="s">
        <v>72</v>
      </c>
      <c r="R35" s="39">
        <v>49.194962158992219</v>
      </c>
      <c r="S35" s="250" t="s">
        <v>72</v>
      </c>
      <c r="T35" s="127"/>
      <c r="U35" s="39">
        <v>0</v>
      </c>
      <c r="V35" s="38"/>
      <c r="W35" s="39">
        <v>0</v>
      </c>
      <c r="X35" s="38"/>
      <c r="Y35" s="39">
        <v>0</v>
      </c>
      <c r="Z35" s="38"/>
      <c r="AA35" s="39">
        <v>0</v>
      </c>
      <c r="AB35" s="38"/>
      <c r="AC35" s="39">
        <v>0</v>
      </c>
      <c r="AD35" s="38"/>
      <c r="AE35" s="164">
        <f>L35/($L$27-$L$36)*100</f>
        <v>7.631958188972858E-2</v>
      </c>
      <c r="AF35" s="164"/>
      <c r="AG35" s="164">
        <f t="shared" si="14"/>
        <v>0.33550756016408956</v>
      </c>
      <c r="AH35" s="164"/>
      <c r="AI35" s="164">
        <f t="shared" si="15"/>
        <v>0.10948772947329652</v>
      </c>
      <c r="AJ35" s="38"/>
      <c r="AK35" s="164">
        <f t="shared" si="12"/>
        <v>0.29461228176019882</v>
      </c>
      <c r="AL35" s="38"/>
    </row>
    <row r="36" spans="1:38" s="24" customFormat="1" ht="12">
      <c r="A36" s="116" t="s">
        <v>3</v>
      </c>
      <c r="B36" s="39">
        <v>0</v>
      </c>
      <c r="C36" s="38"/>
      <c r="D36" s="39">
        <v>5.4377852941176466</v>
      </c>
      <c r="E36" s="38" t="s">
        <v>72</v>
      </c>
      <c r="F36" s="39">
        <v>10.11551341875</v>
      </c>
      <c r="G36" s="38" t="s">
        <v>72</v>
      </c>
      <c r="H36" s="39">
        <v>58</v>
      </c>
      <c r="I36" s="38" t="s">
        <v>72</v>
      </c>
      <c r="J36" s="39">
        <v>17.9510327649466</v>
      </c>
      <c r="K36" s="39" t="s">
        <v>72</v>
      </c>
      <c r="L36" s="39">
        <v>25.815445709875377</v>
      </c>
      <c r="M36" s="39" t="s">
        <v>72</v>
      </c>
      <c r="N36" s="39">
        <v>244.51981480000001</v>
      </c>
      <c r="O36" s="39" t="s">
        <v>72</v>
      </c>
      <c r="P36" s="39">
        <v>415.28871249999997</v>
      </c>
      <c r="Q36" s="38" t="s">
        <v>72</v>
      </c>
      <c r="R36" s="39">
        <v>483.79170551193852</v>
      </c>
      <c r="S36" s="38"/>
      <c r="T36" s="127"/>
      <c r="U36" s="40">
        <v>0</v>
      </c>
      <c r="V36" s="108"/>
      <c r="W36" s="40" t="s">
        <v>81</v>
      </c>
      <c r="X36" s="108"/>
      <c r="Y36" s="40" t="s">
        <v>81</v>
      </c>
      <c r="Z36" s="108"/>
      <c r="AA36" s="157" t="s">
        <v>81</v>
      </c>
      <c r="AB36" s="108"/>
      <c r="AC36" s="157" t="s">
        <v>81</v>
      </c>
      <c r="AD36" s="38"/>
      <c r="AE36" s="157" t="s">
        <v>81</v>
      </c>
      <c r="AF36" s="157"/>
      <c r="AG36" s="157" t="s">
        <v>81</v>
      </c>
      <c r="AH36" s="157"/>
      <c r="AI36" s="157" t="s">
        <v>81</v>
      </c>
      <c r="AJ36" s="38"/>
      <c r="AK36" s="157" t="s">
        <v>81</v>
      </c>
      <c r="AL36" s="38"/>
    </row>
    <row r="37" spans="1:38" s="24" customFormat="1" ht="6.6" customHeight="1">
      <c r="A37" s="98"/>
      <c r="B37" s="37"/>
      <c r="C37" s="38"/>
      <c r="D37" s="37"/>
      <c r="E37" s="38"/>
      <c r="F37" s="37"/>
      <c r="G37" s="38"/>
      <c r="H37" s="37"/>
      <c r="I37" s="38"/>
      <c r="J37" s="38"/>
      <c r="K37" s="38"/>
      <c r="L37" s="38"/>
      <c r="M37" s="38"/>
      <c r="N37" s="38"/>
      <c r="O37" s="38"/>
      <c r="P37" s="38"/>
      <c r="Q37" s="38"/>
      <c r="R37" s="38"/>
      <c r="S37" s="38"/>
      <c r="T37" s="127"/>
      <c r="U37" s="108"/>
      <c r="V37" s="108"/>
      <c r="W37" s="108"/>
      <c r="X37" s="108"/>
      <c r="Y37" s="108"/>
      <c r="Z37" s="108"/>
      <c r="AA37" s="109"/>
      <c r="AB37" s="108"/>
      <c r="AC37" s="38"/>
      <c r="AD37" s="38"/>
      <c r="AE37" s="38"/>
      <c r="AF37" s="38"/>
      <c r="AG37" s="38"/>
      <c r="AH37" s="38"/>
      <c r="AI37" s="38"/>
      <c r="AJ37" s="38"/>
      <c r="AK37" s="38"/>
      <c r="AL37" s="38"/>
    </row>
    <row r="38" spans="1:38" s="28" customFormat="1" ht="24">
      <c r="A38" s="56" t="s">
        <v>216</v>
      </c>
      <c r="B38" s="61">
        <v>24146.070905112159</v>
      </c>
      <c r="C38" s="137"/>
      <c r="D38" s="61">
        <v>24614.880541593342</v>
      </c>
      <c r="E38" s="137"/>
      <c r="F38" s="61">
        <v>20708.563224608053</v>
      </c>
      <c r="G38" s="137"/>
      <c r="H38" s="61">
        <v>30774</v>
      </c>
      <c r="I38" s="137"/>
      <c r="J38" s="61">
        <f>SUM(J39:J47)</f>
        <v>38875.405101673663</v>
      </c>
      <c r="K38" s="61"/>
      <c r="L38" s="61">
        <f>SUM(L39:L47)</f>
        <v>36640.176377884534</v>
      </c>
      <c r="M38" s="61"/>
      <c r="N38" s="61">
        <f t="shared" ref="N38:R38" si="16">SUM(N39:N47)</f>
        <v>41565.754827267723</v>
      </c>
      <c r="O38" s="61"/>
      <c r="P38" s="61">
        <f t="shared" si="16"/>
        <v>34766.668948899998</v>
      </c>
      <c r="Q38" s="137"/>
      <c r="R38" s="61">
        <f t="shared" si="16"/>
        <v>17181.996500325862</v>
      </c>
      <c r="S38" s="137"/>
      <c r="T38" s="125"/>
      <c r="U38" s="106">
        <v>99.999999999999986</v>
      </c>
      <c r="V38" s="45"/>
      <c r="W38" s="106">
        <v>100</v>
      </c>
      <c r="X38" s="45"/>
      <c r="Y38" s="106">
        <v>100.00000000000001</v>
      </c>
      <c r="Z38" s="45"/>
      <c r="AA38" s="106">
        <v>100</v>
      </c>
      <c r="AB38" s="45"/>
      <c r="AC38" s="106">
        <f>SUM(AC39:AC46)</f>
        <v>99.999999999999986</v>
      </c>
      <c r="AD38" s="106"/>
      <c r="AE38" s="106">
        <f t="shared" ref="AE38:AI38" si="17">SUM(AE39:AE46)</f>
        <v>99.999999999999986</v>
      </c>
      <c r="AF38" s="106"/>
      <c r="AG38" s="106">
        <f t="shared" si="17"/>
        <v>100</v>
      </c>
      <c r="AH38" s="106"/>
      <c r="AI38" s="106">
        <f t="shared" si="17"/>
        <v>100.00000000000003</v>
      </c>
      <c r="AJ38" s="137"/>
      <c r="AK38" s="106">
        <f t="shared" ref="AK38" si="18">SUM(AK39:AK46)</f>
        <v>99.999999999999986</v>
      </c>
      <c r="AL38" s="137"/>
    </row>
    <row r="39" spans="1:38" s="24" customFormat="1" ht="12">
      <c r="A39" s="116" t="s">
        <v>8</v>
      </c>
      <c r="B39" s="39">
        <v>8773.2206738547793</v>
      </c>
      <c r="C39" s="38"/>
      <c r="D39" s="39">
        <v>9379.0580617710184</v>
      </c>
      <c r="E39" s="38"/>
      <c r="F39" s="39">
        <v>9270.1918441256894</v>
      </c>
      <c r="G39" s="38"/>
      <c r="H39" s="39">
        <v>15332</v>
      </c>
      <c r="I39" s="38"/>
      <c r="J39" s="39">
        <v>19474.410078659505</v>
      </c>
      <c r="K39" s="39"/>
      <c r="L39" s="39">
        <v>17745.588344548247</v>
      </c>
      <c r="M39" s="39"/>
      <c r="N39" s="39">
        <v>21956.690353536305</v>
      </c>
      <c r="O39" s="39"/>
      <c r="P39" s="39">
        <v>16053.502409999999</v>
      </c>
      <c r="Q39" s="39"/>
      <c r="R39" s="39">
        <v>8446.1158479092774</v>
      </c>
      <c r="S39" s="39"/>
      <c r="T39" s="127"/>
      <c r="U39" s="108">
        <v>36.333947284141082</v>
      </c>
      <c r="V39" s="108"/>
      <c r="W39" s="108">
        <v>38.111623065379177</v>
      </c>
      <c r="X39" s="108"/>
      <c r="Y39" s="108">
        <v>44.786894038988009</v>
      </c>
      <c r="Z39" s="108"/>
      <c r="AA39" s="109">
        <v>49.878005140050099</v>
      </c>
      <c r="AB39" s="108"/>
      <c r="AC39" s="164">
        <f>J39/($J$38-$J$47)*100</f>
        <v>50.103175589018811</v>
      </c>
      <c r="AD39" s="164"/>
      <c r="AE39" s="164">
        <f>L39/($L$38-$L$47)*100</f>
        <v>48.466197122546021</v>
      </c>
      <c r="AF39" s="164"/>
      <c r="AG39" s="164">
        <f>N39/($N$38-$N$47)*100</f>
        <v>53.061692606434242</v>
      </c>
      <c r="AH39" s="164"/>
      <c r="AI39" s="164">
        <f>P39/($P$38-$P$47)*100</f>
        <v>46.330106505727926</v>
      </c>
      <c r="AJ39" s="38"/>
      <c r="AK39" s="164">
        <f t="shared" ref="AK39:AK45" si="19">R39/($R$38-$R$47)*100</f>
        <v>49.420420035883332</v>
      </c>
      <c r="AL39" s="38"/>
    </row>
    <row r="40" spans="1:38" s="24" customFormat="1" ht="12">
      <c r="A40" s="116" t="s">
        <v>9</v>
      </c>
      <c r="B40" s="39">
        <v>5024.3191983655424</v>
      </c>
      <c r="C40" s="38"/>
      <c r="D40" s="39">
        <v>4378.9213593445156</v>
      </c>
      <c r="E40" s="38"/>
      <c r="F40" s="39">
        <v>3520.9271955746481</v>
      </c>
      <c r="G40" s="38"/>
      <c r="H40" s="39">
        <v>4797</v>
      </c>
      <c r="I40" s="38"/>
      <c r="J40" s="39">
        <v>5124.7920843091533</v>
      </c>
      <c r="K40" s="39"/>
      <c r="L40" s="39">
        <v>4169.1162811753438</v>
      </c>
      <c r="M40" s="39"/>
      <c r="N40" s="39">
        <v>4515.3365071565104</v>
      </c>
      <c r="O40" s="39"/>
      <c r="P40" s="39">
        <v>3016.066761</v>
      </c>
      <c r="Q40" s="39"/>
      <c r="R40" s="39">
        <v>1023.8622283333373</v>
      </c>
      <c r="S40" s="39"/>
      <c r="T40" s="127"/>
      <c r="U40" s="108">
        <v>20.80801973169806</v>
      </c>
      <c r="V40" s="108"/>
      <c r="W40" s="108">
        <v>17.793663199560473</v>
      </c>
      <c r="X40" s="108"/>
      <c r="Y40" s="108">
        <v>17.010585743931333</v>
      </c>
      <c r="Z40" s="108"/>
      <c r="AA40" s="109">
        <v>15.605582484791308</v>
      </c>
      <c r="AB40" s="108"/>
      <c r="AC40" s="164">
        <f t="shared" ref="AC40:AC46" si="20">J40/($J$38-$J$47)*100</f>
        <v>13.184910691529893</v>
      </c>
      <c r="AD40" s="38"/>
      <c r="AE40" s="164">
        <f t="shared" ref="AE40:AE46" si="21">L40/($L$38-$L$47)*100</f>
        <v>11.386560286818382</v>
      </c>
      <c r="AF40" s="164"/>
      <c r="AG40" s="164">
        <f t="shared" ref="AG40:AG46" si="22">N40/($N$38-$N$47)*100</f>
        <v>10.91199966386378</v>
      </c>
      <c r="AH40" s="164"/>
      <c r="AI40" s="164">
        <f t="shared" ref="AI40:AI46" si="23">P40/($P$38-$P$47)*100</f>
        <v>8.704312037133576</v>
      </c>
      <c r="AJ40" s="38"/>
      <c r="AK40" s="164">
        <f t="shared" si="19"/>
        <v>5.9908841287837999</v>
      </c>
      <c r="AL40" s="38"/>
    </row>
    <row r="41" spans="1:38" s="24" customFormat="1" ht="12">
      <c r="A41" s="116" t="s">
        <v>10</v>
      </c>
      <c r="B41" s="39">
        <v>6317.2090402202366</v>
      </c>
      <c r="C41" s="38"/>
      <c r="D41" s="39">
        <v>6378.524738808228</v>
      </c>
      <c r="E41" s="38"/>
      <c r="F41" s="39">
        <v>5331.8215806494682</v>
      </c>
      <c r="G41" s="38"/>
      <c r="H41" s="39">
        <v>7519</v>
      </c>
      <c r="I41" s="38"/>
      <c r="J41" s="39">
        <v>8070.2354289844061</v>
      </c>
      <c r="K41" s="39"/>
      <c r="L41" s="39">
        <v>6765.9210217694417</v>
      </c>
      <c r="M41" s="39"/>
      <c r="N41" s="39">
        <v>6526.4746552269462</v>
      </c>
      <c r="O41" s="39"/>
      <c r="P41" s="39">
        <v>5413.3495730000004</v>
      </c>
      <c r="Q41" s="39"/>
      <c r="R41" s="39">
        <v>2897.4828110962112</v>
      </c>
      <c r="S41" s="39"/>
      <c r="T41" s="127"/>
      <c r="U41" s="108">
        <v>26.162472002361138</v>
      </c>
      <c r="V41" s="108"/>
      <c r="W41" s="108">
        <v>25.919013290845573</v>
      </c>
      <c r="X41" s="108"/>
      <c r="Y41" s="108">
        <v>25.759523878532971</v>
      </c>
      <c r="Z41" s="108"/>
      <c r="AA41" s="109">
        <v>24.460782719021438</v>
      </c>
      <c r="AB41" s="108"/>
      <c r="AC41" s="164">
        <f t="shared" si="20"/>
        <v>20.762858598023261</v>
      </c>
      <c r="AD41" s="38"/>
      <c r="AE41" s="164">
        <f t="shared" si="21"/>
        <v>18.478872359134712</v>
      </c>
      <c r="AF41" s="164"/>
      <c r="AG41" s="164">
        <f t="shared" si="22"/>
        <v>15.772221877855136</v>
      </c>
      <c r="AH41" s="164"/>
      <c r="AI41" s="164">
        <f t="shared" si="23"/>
        <v>15.622825216857262</v>
      </c>
      <c r="AJ41" s="38"/>
      <c r="AK41" s="164">
        <f>R41/($R$38-$R$47)*100</f>
        <v>16.953925348605388</v>
      </c>
      <c r="AL41" s="38"/>
    </row>
    <row r="42" spans="1:38" s="24" customFormat="1" ht="12">
      <c r="A42" s="116" t="s">
        <v>5</v>
      </c>
      <c r="B42" s="39">
        <v>837.88507570425918</v>
      </c>
      <c r="C42" s="38"/>
      <c r="D42" s="39">
        <v>821.81959583648018</v>
      </c>
      <c r="E42" s="38"/>
      <c r="F42" s="39">
        <v>575.9694641093688</v>
      </c>
      <c r="G42" s="38"/>
      <c r="H42" s="39">
        <v>447</v>
      </c>
      <c r="I42" s="38"/>
      <c r="J42" s="39">
        <v>579.18487759497282</v>
      </c>
      <c r="K42" s="39"/>
      <c r="L42" s="39">
        <v>1162.1540668642124</v>
      </c>
      <c r="M42" s="39"/>
      <c r="N42" s="39">
        <v>1316.3697844165088</v>
      </c>
      <c r="O42" s="39"/>
      <c r="P42" s="39">
        <v>2427.3560790000001</v>
      </c>
      <c r="Q42" s="39"/>
      <c r="R42" s="39">
        <v>1105.0320915137027</v>
      </c>
      <c r="S42" s="39"/>
      <c r="T42" s="127"/>
      <c r="U42" s="108">
        <v>3.4700679833043306</v>
      </c>
      <c r="V42" s="108"/>
      <c r="W42" s="108">
        <v>3.3394482108950676</v>
      </c>
      <c r="X42" s="108"/>
      <c r="Y42" s="108">
        <v>2.7826698511212875</v>
      </c>
      <c r="Z42" s="108"/>
      <c r="AA42" s="109">
        <v>1.4541787306028171</v>
      </c>
      <c r="AB42" s="108"/>
      <c r="AC42" s="164">
        <f t="shared" si="20"/>
        <v>1.4901094052879664</v>
      </c>
      <c r="AD42" s="38"/>
      <c r="AE42" s="164">
        <f t="shared" si="21"/>
        <v>3.1740389215505225</v>
      </c>
      <c r="AF42" s="164"/>
      <c r="AG42" s="164">
        <f t="shared" si="22"/>
        <v>3.1812084486520611</v>
      </c>
      <c r="AH42" s="164"/>
      <c r="AI42" s="164">
        <f t="shared" si="23"/>
        <v>7.0053040635757524</v>
      </c>
      <c r="AJ42" s="38"/>
      <c r="AK42" s="164">
        <f t="shared" si="19"/>
        <v>6.4658301045274102</v>
      </c>
      <c r="AL42" s="38"/>
    </row>
    <row r="43" spans="1:38" s="24" customFormat="1" ht="12">
      <c r="A43" s="116" t="s">
        <v>6</v>
      </c>
      <c r="B43" s="39">
        <v>684.8605145304731</v>
      </c>
      <c r="C43" s="38"/>
      <c r="D43" s="39">
        <v>391.71462319963678</v>
      </c>
      <c r="E43" s="38"/>
      <c r="F43" s="39">
        <v>330.24186176790113</v>
      </c>
      <c r="G43" s="38"/>
      <c r="H43" s="39">
        <v>551</v>
      </c>
      <c r="I43" s="38"/>
      <c r="J43" s="39">
        <v>1233.1748168796905</v>
      </c>
      <c r="K43" s="39"/>
      <c r="L43" s="39">
        <v>1066.7215503269176</v>
      </c>
      <c r="M43" s="39"/>
      <c r="N43" s="39">
        <v>1511.0287912660915</v>
      </c>
      <c r="O43" s="39"/>
      <c r="P43" s="39">
        <v>1032.6068580000001</v>
      </c>
      <c r="Q43" s="39"/>
      <c r="R43" s="39">
        <v>154.91036732788567</v>
      </c>
      <c r="S43" s="39" t="s">
        <v>72</v>
      </c>
      <c r="T43" s="127"/>
      <c r="U43" s="108">
        <v>2.8363228005988987</v>
      </c>
      <c r="V43" s="108"/>
      <c r="W43" s="108">
        <v>1.5917248800742165</v>
      </c>
      <c r="X43" s="108"/>
      <c r="Y43" s="108">
        <v>1.5954909584324859</v>
      </c>
      <c r="Z43" s="108"/>
      <c r="AA43" s="109">
        <v>1.7925111421972086</v>
      </c>
      <c r="AB43" s="108"/>
      <c r="AC43" s="164">
        <f t="shared" si="20"/>
        <v>3.1726750198089806</v>
      </c>
      <c r="AD43" s="38"/>
      <c r="AE43" s="164">
        <f t="shared" si="21"/>
        <v>2.9133966104254529</v>
      </c>
      <c r="AF43" s="164"/>
      <c r="AG43" s="164">
        <f t="shared" si="22"/>
        <v>3.6516316416841015</v>
      </c>
      <c r="AH43" s="164"/>
      <c r="AI43" s="164">
        <f t="shared" si="23"/>
        <v>2.9800840020981489</v>
      </c>
      <c r="AJ43" s="38"/>
      <c r="AK43" s="164">
        <f t="shared" si="19"/>
        <v>0.90642083995949008</v>
      </c>
      <c r="AL43" s="38"/>
    </row>
    <row r="44" spans="1:38" s="24" customFormat="1" ht="24">
      <c r="A44" s="116" t="s">
        <v>7</v>
      </c>
      <c r="B44" s="39">
        <v>331.9894127302868</v>
      </c>
      <c r="C44" s="38"/>
      <c r="D44" s="39">
        <v>453.35352901171723</v>
      </c>
      <c r="E44" s="38"/>
      <c r="F44" s="39">
        <v>406.62651893621637</v>
      </c>
      <c r="G44" s="38"/>
      <c r="H44" s="39">
        <v>534</v>
      </c>
      <c r="I44" s="38"/>
      <c r="J44" s="39">
        <v>550.4714252895775</v>
      </c>
      <c r="K44" s="39"/>
      <c r="L44" s="39">
        <v>872.7731712111181</v>
      </c>
      <c r="M44" s="39"/>
      <c r="N44" s="39">
        <v>510.95053949911619</v>
      </c>
      <c r="O44" s="39" t="s">
        <v>72</v>
      </c>
      <c r="P44" s="39">
        <v>546.33727850000002</v>
      </c>
      <c r="Q44" s="38" t="s">
        <v>72</v>
      </c>
      <c r="R44" s="39">
        <v>97.398015477218081</v>
      </c>
      <c r="S44" s="38" t="s">
        <v>72</v>
      </c>
      <c r="T44" s="127"/>
      <c r="U44" s="108">
        <v>1.3749210545886315</v>
      </c>
      <c r="V44" s="108"/>
      <c r="W44" s="108">
        <v>1.842193395036031</v>
      </c>
      <c r="X44" s="108"/>
      <c r="Y44" s="108">
        <v>1.9645266379874449</v>
      </c>
      <c r="Z44" s="108"/>
      <c r="AA44" s="109">
        <v>1.737206805686587</v>
      </c>
      <c r="AB44" s="108"/>
      <c r="AC44" s="164">
        <f t="shared" si="20"/>
        <v>1.4162363001816594</v>
      </c>
      <c r="AD44" s="38"/>
      <c r="AE44" s="164">
        <f t="shared" si="21"/>
        <v>2.3836908496856322</v>
      </c>
      <c r="AF44" s="164"/>
      <c r="AG44" s="164">
        <f t="shared" si="22"/>
        <v>1.2347899445431334</v>
      </c>
      <c r="AH44" s="164"/>
      <c r="AI44" s="164">
        <f t="shared" si="23"/>
        <v>1.5767191267363159</v>
      </c>
      <c r="AJ44" s="38"/>
      <c r="AK44" s="164">
        <f t="shared" si="19"/>
        <v>0.56990111457411385</v>
      </c>
      <c r="AL44" s="38"/>
    </row>
    <row r="45" spans="1:38" s="24" customFormat="1" ht="12">
      <c r="A45" s="116" t="s">
        <v>89</v>
      </c>
      <c r="B45" s="39">
        <v>1659.8267474750091</v>
      </c>
      <c r="C45" s="38"/>
      <c r="D45" s="39">
        <v>2098.9201881791173</v>
      </c>
      <c r="E45" s="38"/>
      <c r="F45" s="39">
        <v>1023.9559231513024</v>
      </c>
      <c r="G45" s="38"/>
      <c r="H45" s="39">
        <v>1315</v>
      </c>
      <c r="I45" s="38"/>
      <c r="J45" s="39">
        <v>2395.354439185669</v>
      </c>
      <c r="K45" s="39"/>
      <c r="L45" s="39">
        <v>3006.4735129032024</v>
      </c>
      <c r="M45" s="39"/>
      <c r="N45" s="39">
        <v>3367.4760604230009</v>
      </c>
      <c r="O45" s="39"/>
      <c r="P45" s="39">
        <v>3160.1499210000002</v>
      </c>
      <c r="Q45" s="39"/>
      <c r="R45" s="39">
        <v>2218.8279026025916</v>
      </c>
      <c r="S45" s="39"/>
      <c r="T45" s="127"/>
      <c r="U45" s="108">
        <v>6.8741069882454209</v>
      </c>
      <c r="V45" s="108"/>
      <c r="W45" s="108">
        <v>8.5289220441282101</v>
      </c>
      <c r="X45" s="108"/>
      <c r="Y45" s="108">
        <v>4.9470179476201288</v>
      </c>
      <c r="Z45" s="108"/>
      <c r="AA45" s="109">
        <v>4.2779530889098538</v>
      </c>
      <c r="AB45" s="108"/>
      <c r="AC45" s="164">
        <f t="shared" si="20"/>
        <v>6.1626957417298227</v>
      </c>
      <c r="AD45" s="38"/>
      <c r="AE45" s="164">
        <f t="shared" si="21"/>
        <v>8.2111866392328086</v>
      </c>
      <c r="AF45" s="164"/>
      <c r="AG45" s="164">
        <f t="shared" si="22"/>
        <v>8.1380197425297727</v>
      </c>
      <c r="AH45" s="164"/>
      <c r="AI45" s="164">
        <f t="shared" si="23"/>
        <v>9.1201333313281445</v>
      </c>
      <c r="AJ45" s="38"/>
      <c r="AK45" s="164">
        <f t="shared" si="19"/>
        <v>12.98293901108423</v>
      </c>
      <c r="AL45" s="38"/>
    </row>
    <row r="46" spans="1:38" s="24" customFormat="1" ht="24">
      <c r="A46" s="116" t="s">
        <v>87</v>
      </c>
      <c r="B46" s="39">
        <v>516.76024223157197</v>
      </c>
      <c r="C46" s="38"/>
      <c r="D46" s="39">
        <v>707.13066014850995</v>
      </c>
      <c r="E46" s="38"/>
      <c r="F46" s="39">
        <v>238.7133228747073</v>
      </c>
      <c r="G46" s="38" t="s">
        <v>72</v>
      </c>
      <c r="H46" s="39">
        <v>244</v>
      </c>
      <c r="I46" s="38"/>
      <c r="J46" s="39">
        <v>1440.9911628926097</v>
      </c>
      <c r="K46" s="39"/>
      <c r="L46" s="39">
        <v>1825.6129833761679</v>
      </c>
      <c r="M46" s="39"/>
      <c r="N46" s="39">
        <v>1675.2246853832403</v>
      </c>
      <c r="O46" s="39"/>
      <c r="P46" s="39">
        <v>3000.8912220000002</v>
      </c>
      <c r="Q46" s="39"/>
      <c r="R46" s="39">
        <v>1146.706758332652</v>
      </c>
      <c r="S46" s="39"/>
      <c r="T46" s="127"/>
      <c r="U46" s="108">
        <v>2.1401421550624389</v>
      </c>
      <c r="V46" s="108"/>
      <c r="W46" s="108">
        <v>2.8734119140812622</v>
      </c>
      <c r="X46" s="108"/>
      <c r="Y46" s="108">
        <v>1.153290943386359</v>
      </c>
      <c r="Z46" s="108"/>
      <c r="AA46" s="109">
        <v>0.79377988874068761</v>
      </c>
      <c r="AB46" s="108"/>
      <c r="AC46" s="164">
        <f t="shared" si="20"/>
        <v>3.7073386544195905</v>
      </c>
      <c r="AD46" s="38"/>
      <c r="AE46" s="164">
        <f t="shared" si="21"/>
        <v>4.9860572106064565</v>
      </c>
      <c r="AF46" s="164"/>
      <c r="AG46" s="164">
        <f t="shared" si="22"/>
        <v>4.0484360744377632</v>
      </c>
      <c r="AH46" s="164"/>
      <c r="AI46" s="164">
        <f t="shared" si="23"/>
        <v>8.6605157165428821</v>
      </c>
      <c r="AJ46" s="38"/>
      <c r="AK46" s="164">
        <f>R46/($R$38-$R$47)*100</f>
        <v>6.7096794165822278</v>
      </c>
      <c r="AL46" s="38"/>
    </row>
    <row r="47" spans="1:38" s="24" customFormat="1" ht="12">
      <c r="A47" s="116" t="s">
        <v>3</v>
      </c>
      <c r="B47" s="39">
        <v>0</v>
      </c>
      <c r="C47" s="38"/>
      <c r="D47" s="39">
        <v>5.4377852941176466</v>
      </c>
      <c r="E47" s="38" t="s">
        <v>72</v>
      </c>
      <c r="F47" s="39">
        <v>10.11551341875</v>
      </c>
      <c r="G47" s="38" t="s">
        <v>72</v>
      </c>
      <c r="H47" s="39">
        <v>35</v>
      </c>
      <c r="I47" s="38" t="s">
        <v>72</v>
      </c>
      <c r="J47" s="39">
        <v>6.7907878780770359</v>
      </c>
      <c r="K47" s="39" t="s">
        <v>72</v>
      </c>
      <c r="L47" s="39">
        <v>25.815445709875377</v>
      </c>
      <c r="M47" s="39" t="s">
        <v>72</v>
      </c>
      <c r="N47" s="39">
        <v>186.20345036000001</v>
      </c>
      <c r="O47" s="39" t="s">
        <v>72</v>
      </c>
      <c r="P47" s="39">
        <v>116.4088464</v>
      </c>
      <c r="Q47" s="39" t="s">
        <v>72</v>
      </c>
      <c r="R47" s="39">
        <v>91.660477732984745</v>
      </c>
      <c r="S47" s="39" t="s">
        <v>72</v>
      </c>
      <c r="T47" s="127"/>
      <c r="U47" s="40">
        <v>0</v>
      </c>
      <c r="V47" s="108"/>
      <c r="W47" s="40" t="s">
        <v>81</v>
      </c>
      <c r="X47" s="108"/>
      <c r="Y47" s="40" t="s">
        <v>81</v>
      </c>
      <c r="Z47" s="108"/>
      <c r="AA47" s="104" t="s">
        <v>81</v>
      </c>
      <c r="AB47" s="108"/>
      <c r="AC47" s="104" t="s">
        <v>81</v>
      </c>
      <c r="AD47" s="38"/>
      <c r="AE47" s="104" t="s">
        <v>81</v>
      </c>
      <c r="AF47" s="104"/>
      <c r="AG47" s="104" t="s">
        <v>81</v>
      </c>
      <c r="AH47" s="104"/>
      <c r="AI47" s="104" t="s">
        <v>81</v>
      </c>
      <c r="AJ47" s="38"/>
      <c r="AK47" s="104" t="s">
        <v>81</v>
      </c>
      <c r="AL47" s="38"/>
    </row>
    <row r="48" spans="1:38" s="24" customFormat="1" ht="6.6" customHeight="1">
      <c r="A48" s="98"/>
      <c r="B48" s="37"/>
      <c r="C48" s="38"/>
      <c r="D48" s="37"/>
      <c r="E48" s="38"/>
      <c r="F48" s="37"/>
      <c r="G48" s="38"/>
      <c r="H48" s="37"/>
      <c r="I48" s="38"/>
      <c r="J48" s="38"/>
      <c r="K48" s="38"/>
      <c r="L48" s="38"/>
      <c r="M48" s="38"/>
      <c r="N48" s="38"/>
      <c r="O48" s="38"/>
      <c r="P48" s="38"/>
      <c r="Q48" s="38"/>
      <c r="R48" s="38"/>
      <c r="S48" s="38"/>
      <c r="T48" s="127"/>
      <c r="U48" s="108"/>
      <c r="V48" s="108"/>
      <c r="W48" s="108"/>
      <c r="X48" s="108"/>
      <c r="Y48" s="108"/>
      <c r="Z48" s="108"/>
      <c r="AA48" s="108"/>
      <c r="AB48" s="108"/>
      <c r="AC48" s="38"/>
      <c r="AD48" s="38"/>
      <c r="AE48" s="38"/>
      <c r="AF48" s="38"/>
      <c r="AG48" s="38"/>
      <c r="AH48" s="38"/>
      <c r="AI48" s="38"/>
      <c r="AJ48" s="38"/>
      <c r="AK48" s="38"/>
      <c r="AL48" s="38"/>
    </row>
    <row r="49" spans="1:38" s="28" customFormat="1" ht="25.5">
      <c r="A49" s="56" t="s">
        <v>150</v>
      </c>
      <c r="B49" s="61">
        <v>24146.070905112159</v>
      </c>
      <c r="C49" s="137"/>
      <c r="D49" s="61">
        <v>24614.880541593349</v>
      </c>
      <c r="E49" s="137"/>
      <c r="F49" s="61">
        <v>20708.563224608057</v>
      </c>
      <c r="G49" s="137"/>
      <c r="H49" s="61">
        <v>30774</v>
      </c>
      <c r="I49" s="137"/>
      <c r="J49" s="61">
        <f>SUM(J50:J56)</f>
        <v>38875</v>
      </c>
      <c r="K49" s="61"/>
      <c r="L49" s="61">
        <f>SUM(L50:L56)</f>
        <v>36640</v>
      </c>
      <c r="M49" s="61"/>
      <c r="N49" s="61">
        <f t="shared" ref="N49:P49" si="24">SUM(N50:N56)</f>
        <v>41565.754827267672</v>
      </c>
      <c r="O49" s="61"/>
      <c r="P49" s="61">
        <f t="shared" si="24"/>
        <v>34766.668950200001</v>
      </c>
      <c r="Q49" s="137"/>
      <c r="R49" s="61">
        <f>SUM(R50:R56)</f>
        <v>17181.996500325873</v>
      </c>
      <c r="S49" s="61"/>
      <c r="T49" s="125"/>
      <c r="U49" s="106">
        <v>99.999999999999986</v>
      </c>
      <c r="V49" s="45"/>
      <c r="W49" s="106">
        <v>100.00000000000003</v>
      </c>
      <c r="X49" s="45"/>
      <c r="Y49" s="106">
        <v>100.00000000000004</v>
      </c>
      <c r="Z49" s="45"/>
      <c r="AA49" s="106">
        <v>100</v>
      </c>
      <c r="AB49" s="45"/>
      <c r="AC49" s="106">
        <f>SUM(AC50:AC55)</f>
        <v>100</v>
      </c>
      <c r="AD49" s="106"/>
      <c r="AE49" s="106">
        <f>SUM(AE50:AE55)</f>
        <v>100</v>
      </c>
      <c r="AF49" s="106"/>
      <c r="AG49" s="106">
        <f t="shared" ref="AG49:AI49" si="25">SUM(AG50:AG55)</f>
        <v>100</v>
      </c>
      <c r="AH49" s="106"/>
      <c r="AI49" s="106">
        <f t="shared" si="25"/>
        <v>99.999999999999986</v>
      </c>
      <c r="AJ49" s="137"/>
      <c r="AK49" s="106">
        <f t="shared" ref="AK49" si="26">SUM(AK50:AK55)</f>
        <v>100</v>
      </c>
      <c r="AL49" s="137"/>
    </row>
    <row r="50" spans="1:38" s="24" customFormat="1" ht="12">
      <c r="A50" s="116" t="s">
        <v>135</v>
      </c>
      <c r="B50" s="39">
        <v>270.02383069555111</v>
      </c>
      <c r="C50" s="38"/>
      <c r="D50" s="39">
        <v>888.74994443998366</v>
      </c>
      <c r="E50" s="38"/>
      <c r="F50" s="39">
        <v>904.42946470180516</v>
      </c>
      <c r="G50" s="38"/>
      <c r="H50" s="39">
        <v>1580</v>
      </c>
      <c r="I50" s="38"/>
      <c r="J50" s="37">
        <v>2890</v>
      </c>
      <c r="K50" s="38"/>
      <c r="L50" s="39">
        <v>3098</v>
      </c>
      <c r="M50" s="38"/>
      <c r="N50" s="39">
        <v>2866.69777678938</v>
      </c>
      <c r="O50" s="38"/>
      <c r="P50" s="39">
        <v>1268.4363430000001</v>
      </c>
      <c r="Q50" s="38"/>
      <c r="R50" s="39">
        <v>194.04130866305408</v>
      </c>
      <c r="S50" s="39" t="s">
        <v>72</v>
      </c>
      <c r="T50" s="127"/>
      <c r="U50" s="108">
        <v>1.1186401959202625</v>
      </c>
      <c r="V50" s="108"/>
      <c r="W50" s="108">
        <v>3.616287276941748</v>
      </c>
      <c r="X50" s="108"/>
      <c r="Y50" s="108">
        <v>4.3765205718399844</v>
      </c>
      <c r="Z50" s="108"/>
      <c r="AA50" s="109">
        <v>5.2793370756482227</v>
      </c>
      <c r="AB50" s="108"/>
      <c r="AC50" s="164">
        <f>J50/($J$49-$J$56)*100</f>
        <v>7.8260398613518207</v>
      </c>
      <c r="AD50" s="164"/>
      <c r="AE50" s="164">
        <f>L50/($L$49-$L$56)*100</f>
        <v>8.5814797374033951</v>
      </c>
      <c r="AF50" s="164"/>
      <c r="AG50" s="164">
        <f>N50/($N$49-$N$56)*100</f>
        <v>7.0362264747273127</v>
      </c>
      <c r="AH50" s="164"/>
      <c r="AI50" s="164">
        <f>P50/($P$49-$P$56)*100</f>
        <v>3.7478302516859503</v>
      </c>
      <c r="AJ50" s="38"/>
      <c r="AK50" s="164">
        <f t="shared" ref="AK50:AK55" si="27">R50/($R$49-$R$56)*100</f>
        <v>1.1714834793985938</v>
      </c>
      <c r="AL50" s="38"/>
    </row>
    <row r="51" spans="1:38" s="24" customFormat="1" ht="12">
      <c r="A51" s="139" t="s">
        <v>136</v>
      </c>
      <c r="B51" s="39">
        <v>5541.5106279770862</v>
      </c>
      <c r="C51" s="38"/>
      <c r="D51" s="39">
        <v>6752.2497698261168</v>
      </c>
      <c r="E51" s="38"/>
      <c r="F51" s="39">
        <v>6696.2352283844284</v>
      </c>
      <c r="G51" s="38"/>
      <c r="H51" s="39">
        <v>9200</v>
      </c>
      <c r="I51" s="38"/>
      <c r="J51" s="37">
        <v>12573</v>
      </c>
      <c r="K51" s="38"/>
      <c r="L51" s="39">
        <v>13322</v>
      </c>
      <c r="M51" s="38"/>
      <c r="N51" s="39">
        <v>13177.704862171136</v>
      </c>
      <c r="O51" s="38"/>
      <c r="P51" s="39">
        <v>5765.656696</v>
      </c>
      <c r="Q51" s="38"/>
      <c r="R51" s="39">
        <v>4657.8635493341671</v>
      </c>
      <c r="S51" s="39"/>
      <c r="T51" s="127"/>
      <c r="U51" s="108">
        <v>22.957072042888544</v>
      </c>
      <c r="V51" s="108"/>
      <c r="W51" s="108">
        <v>27.474628928096617</v>
      </c>
      <c r="X51" s="108"/>
      <c r="Y51" s="108">
        <v>32.402981520030941</v>
      </c>
      <c r="Z51" s="108"/>
      <c r="AA51" s="109">
        <v>30.740443731622562</v>
      </c>
      <c r="AB51" s="108"/>
      <c r="AC51" s="164">
        <f t="shared" ref="AC51:AC55" si="28">J51/($J$49-$J$56)*100</f>
        <v>34.047335355285959</v>
      </c>
      <c r="AD51" s="38"/>
      <c r="AE51" s="164">
        <f t="shared" ref="AE51:AE55" si="29">L51/($L$49-$L$56)*100</f>
        <v>36.902024874657215</v>
      </c>
      <c r="AF51" s="164"/>
      <c r="AG51" s="164">
        <f t="shared" ref="AG51:AG55" si="30">N51/($N$49-$N$56)*100</f>
        <v>32.344294043858582</v>
      </c>
      <c r="AH51" s="164"/>
      <c r="AI51" s="164">
        <f>P51/($P$49-$P$56)*100</f>
        <v>17.035701243782846</v>
      </c>
      <c r="AJ51" s="38"/>
      <c r="AK51" s="164">
        <f>R51/($R$49-$R$56)*100</f>
        <v>28.120868875467576</v>
      </c>
      <c r="AL51" s="38"/>
    </row>
    <row r="52" spans="1:38" s="24" customFormat="1" ht="12">
      <c r="A52" s="139" t="s">
        <v>137</v>
      </c>
      <c r="B52" s="39">
        <v>12317.839409569655</v>
      </c>
      <c r="C52" s="38"/>
      <c r="D52" s="39">
        <v>11255.855529422852</v>
      </c>
      <c r="E52" s="38"/>
      <c r="F52" s="39">
        <v>8988.1361202402495</v>
      </c>
      <c r="G52" s="38"/>
      <c r="H52" s="39">
        <v>12827</v>
      </c>
      <c r="I52" s="38"/>
      <c r="J52" s="37">
        <v>10989</v>
      </c>
      <c r="K52" s="38"/>
      <c r="L52" s="39">
        <v>11987</v>
      </c>
      <c r="M52" s="38"/>
      <c r="N52" s="39">
        <v>13664.268070539576</v>
      </c>
      <c r="O52" s="38"/>
      <c r="P52" s="39">
        <v>14404.633879999999</v>
      </c>
      <c r="Q52" s="38"/>
      <c r="R52" s="39">
        <v>6771.7470650219002</v>
      </c>
      <c r="S52" s="39"/>
      <c r="T52" s="127"/>
      <c r="U52" s="108">
        <v>51.029682287454328</v>
      </c>
      <c r="V52" s="108"/>
      <c r="W52" s="109">
        <v>45.799617087790445</v>
      </c>
      <c r="X52" s="108"/>
      <c r="Y52" s="109">
        <v>43.493455452271228</v>
      </c>
      <c r="Z52" s="108"/>
      <c r="AA52" s="109">
        <v>42.859529537556803</v>
      </c>
      <c r="AB52" s="108"/>
      <c r="AC52" s="164">
        <f t="shared" si="28"/>
        <v>29.75790727902946</v>
      </c>
      <c r="AD52" s="38"/>
      <c r="AE52" s="164">
        <f t="shared" si="29"/>
        <v>33.204066369352645</v>
      </c>
      <c r="AF52" s="164"/>
      <c r="AG52" s="164">
        <f t="shared" si="30"/>
        <v>33.538549314180301</v>
      </c>
      <c r="AH52" s="164"/>
      <c r="AI52" s="164">
        <f t="shared" ref="AI52:AI55" si="31">P52/($P$49-$P$56)*100</f>
        <v>42.561160375018012</v>
      </c>
      <c r="AJ52" s="38"/>
      <c r="AK52" s="164">
        <f t="shared" si="27"/>
        <v>40.882994801454522</v>
      </c>
      <c r="AL52" s="38"/>
    </row>
    <row r="53" spans="1:38" s="24" customFormat="1" ht="12">
      <c r="A53" s="139" t="s">
        <v>138</v>
      </c>
      <c r="B53" s="39">
        <v>4347.4486243590036</v>
      </c>
      <c r="C53" s="38"/>
      <c r="D53" s="39">
        <v>4462.2310618335277</v>
      </c>
      <c r="E53" s="38"/>
      <c r="F53" s="39">
        <v>3234.8803449211055</v>
      </c>
      <c r="G53" s="38"/>
      <c r="H53" s="39">
        <v>5227</v>
      </c>
      <c r="I53" s="38"/>
      <c r="J53" s="37">
        <v>8597</v>
      </c>
      <c r="K53" s="38"/>
      <c r="L53" s="39">
        <v>5666</v>
      </c>
      <c r="M53" s="38"/>
      <c r="N53" s="39">
        <v>8029.3768769633089</v>
      </c>
      <c r="O53" s="38"/>
      <c r="P53" s="39">
        <v>7657.2217710000004</v>
      </c>
      <c r="Q53" s="38"/>
      <c r="R53" s="39">
        <v>3356.8817766515767</v>
      </c>
      <c r="S53" s="39"/>
      <c r="T53" s="127"/>
      <c r="U53" s="108">
        <v>18.010376226346743</v>
      </c>
      <c r="V53" s="108"/>
      <c r="W53" s="108">
        <v>18.156636201930642</v>
      </c>
      <c r="X53" s="108"/>
      <c r="Y53" s="108">
        <v>15.65353731775628</v>
      </c>
      <c r="Z53" s="108"/>
      <c r="AA53" s="109">
        <v>17.465249933172949</v>
      </c>
      <c r="AB53" s="108"/>
      <c r="AC53" s="164">
        <f t="shared" si="28"/>
        <v>23.280437608318891</v>
      </c>
      <c r="AD53" s="38"/>
      <c r="AE53" s="164">
        <f t="shared" si="29"/>
        <v>15.694856098169026</v>
      </c>
      <c r="AF53" s="164"/>
      <c r="AG53" s="164">
        <f t="shared" si="30"/>
        <v>19.70787245683325</v>
      </c>
      <c r="AH53" s="164"/>
      <c r="AI53" s="164">
        <f t="shared" si="31"/>
        <v>22.624680817129558</v>
      </c>
      <c r="AJ53" s="38"/>
      <c r="AK53" s="164">
        <f t="shared" si="27"/>
        <v>20.266465788839973</v>
      </c>
      <c r="AL53" s="38"/>
    </row>
    <row r="54" spans="1:38" s="24" customFormat="1" ht="12">
      <c r="A54" s="139" t="s">
        <v>139</v>
      </c>
      <c r="B54" s="39">
        <v>1118.057631697272</v>
      </c>
      <c r="C54" s="38"/>
      <c r="D54" s="39">
        <v>1024.6506161220886</v>
      </c>
      <c r="E54" s="38"/>
      <c r="F54" s="39">
        <v>534.3145059174584</v>
      </c>
      <c r="G54" s="38"/>
      <c r="H54" s="39">
        <v>774</v>
      </c>
      <c r="I54" s="38"/>
      <c r="J54" s="37">
        <v>1482</v>
      </c>
      <c r="K54" s="38"/>
      <c r="L54" s="39">
        <v>1432</v>
      </c>
      <c r="M54" s="38"/>
      <c r="N54" s="39">
        <v>2033.948416289687</v>
      </c>
      <c r="O54" s="38"/>
      <c r="P54" s="39">
        <v>3926.3706659999998</v>
      </c>
      <c r="Q54" s="38"/>
      <c r="R54" s="39">
        <v>991.37522720542086</v>
      </c>
      <c r="S54" s="39"/>
      <c r="T54" s="127"/>
      <c r="U54" s="108">
        <v>4.6318289943161961</v>
      </c>
      <c r="V54" s="108"/>
      <c r="W54" s="108">
        <v>4.1692615674116151</v>
      </c>
      <c r="X54" s="108"/>
      <c r="Y54" s="108">
        <v>2.5855398549529438</v>
      </c>
      <c r="Z54" s="108"/>
      <c r="AA54" s="109">
        <v>2.5862068965517242</v>
      </c>
      <c r="AB54" s="108"/>
      <c r="AC54" s="164">
        <f t="shared" si="28"/>
        <v>4.0132149046793764</v>
      </c>
      <c r="AD54" s="38"/>
      <c r="AE54" s="164">
        <f t="shared" si="29"/>
        <v>3.9666491232929832</v>
      </c>
      <c r="AF54" s="164"/>
      <c r="AG54" s="164">
        <f t="shared" si="30"/>
        <v>4.9922673435619211</v>
      </c>
      <c r="AH54" s="164"/>
      <c r="AI54" s="164">
        <f t="shared" si="31"/>
        <v>11.601189797639778</v>
      </c>
      <c r="AJ54" s="38"/>
      <c r="AK54" s="164">
        <f t="shared" si="27"/>
        <v>5.9852188616851318</v>
      </c>
      <c r="AL54" s="38"/>
    </row>
    <row r="55" spans="1:38" s="24" customFormat="1" ht="12">
      <c r="A55" s="139" t="s">
        <v>140</v>
      </c>
      <c r="B55" s="39">
        <v>543.69738081359037</v>
      </c>
      <c r="C55" s="38"/>
      <c r="D55" s="39">
        <v>192.57232532403677</v>
      </c>
      <c r="E55" s="38" t="s">
        <v>72</v>
      </c>
      <c r="F55" s="39">
        <v>307.49533160933885</v>
      </c>
      <c r="G55" s="38"/>
      <c r="H55" s="39">
        <v>320</v>
      </c>
      <c r="I55" s="38"/>
      <c r="J55" s="37">
        <v>397</v>
      </c>
      <c r="K55" s="38"/>
      <c r="L55" s="39">
        <v>596</v>
      </c>
      <c r="M55" s="38"/>
      <c r="N55" s="39">
        <v>969.98106529571305</v>
      </c>
      <c r="O55" s="38"/>
      <c r="P55" s="39">
        <v>822.23223299999995</v>
      </c>
      <c r="Q55" s="38"/>
      <c r="R55" s="39">
        <v>591.81664633207617</v>
      </c>
      <c r="S55" s="39"/>
      <c r="T55" s="127"/>
      <c r="U55" s="108">
        <v>2.2524002530739189</v>
      </c>
      <c r="V55" s="108"/>
      <c r="W55" s="108">
        <v>0.78356893782897807</v>
      </c>
      <c r="X55" s="108"/>
      <c r="Y55" s="108">
        <v>1.4879652831486787</v>
      </c>
      <c r="Z55" s="108"/>
      <c r="AA55" s="109">
        <v>1.0692328254477412</v>
      </c>
      <c r="AB55" s="108"/>
      <c r="AC55" s="164">
        <f t="shared" si="28"/>
        <v>1.0750649913344887</v>
      </c>
      <c r="AD55" s="38"/>
      <c r="AE55" s="164">
        <f t="shared" si="29"/>
        <v>1.6509237971247335</v>
      </c>
      <c r="AF55" s="164"/>
      <c r="AG55" s="164">
        <f t="shared" si="30"/>
        <v>2.3807903668386388</v>
      </c>
      <c r="AH55" s="164"/>
      <c r="AI55" s="164">
        <f t="shared" si="31"/>
        <v>2.4294375147438445</v>
      </c>
      <c r="AJ55" s="38"/>
      <c r="AK55" s="164">
        <f t="shared" si="27"/>
        <v>3.5729681931541948</v>
      </c>
      <c r="AL55" s="38"/>
    </row>
    <row r="56" spans="1:38" s="24" customFormat="1" ht="12">
      <c r="A56" s="116" t="s">
        <v>3</v>
      </c>
      <c r="B56" s="39">
        <v>7.4934000000000012</v>
      </c>
      <c r="C56" s="38" t="s">
        <v>72</v>
      </c>
      <c r="D56" s="39">
        <v>38.571294624745526</v>
      </c>
      <c r="E56" s="38" t="s">
        <v>72</v>
      </c>
      <c r="F56" s="39">
        <v>43.072228833678153</v>
      </c>
      <c r="G56" s="38" t="s">
        <v>72</v>
      </c>
      <c r="H56" s="39">
        <v>846</v>
      </c>
      <c r="I56" s="38"/>
      <c r="J56" s="37">
        <v>1947</v>
      </c>
      <c r="K56" s="38"/>
      <c r="L56" s="39">
        <v>539</v>
      </c>
      <c r="M56" s="38"/>
      <c r="N56" s="39">
        <v>823.77775921887326</v>
      </c>
      <c r="O56" s="38"/>
      <c r="P56" s="39">
        <v>922.1173612</v>
      </c>
      <c r="Q56" s="38"/>
      <c r="R56" s="39">
        <v>618.27092711767455</v>
      </c>
      <c r="S56" s="39"/>
      <c r="T56" s="127"/>
      <c r="U56" s="40" t="s">
        <v>81</v>
      </c>
      <c r="V56" s="108"/>
      <c r="W56" s="40" t="s">
        <v>81</v>
      </c>
      <c r="X56" s="108"/>
      <c r="Y56" s="40" t="s">
        <v>81</v>
      </c>
      <c r="Z56" s="108"/>
      <c r="AA56" s="104" t="s">
        <v>81</v>
      </c>
      <c r="AB56" s="108"/>
      <c r="AC56" s="104" t="s">
        <v>81</v>
      </c>
      <c r="AD56" s="38"/>
      <c r="AE56" s="104" t="s">
        <v>81</v>
      </c>
      <c r="AF56" s="104"/>
      <c r="AG56" s="104" t="s">
        <v>81</v>
      </c>
      <c r="AH56" s="104"/>
      <c r="AI56" s="104" t="s">
        <v>81</v>
      </c>
      <c r="AJ56" s="38"/>
      <c r="AK56" s="104" t="s">
        <v>81</v>
      </c>
      <c r="AL56" s="38"/>
    </row>
    <row r="57" spans="1:38" s="24" customFormat="1" ht="6.6" customHeight="1">
      <c r="A57" s="98"/>
      <c r="B57" s="37"/>
      <c r="C57" s="38"/>
      <c r="D57" s="37"/>
      <c r="E57" s="38"/>
      <c r="F57" s="37"/>
      <c r="G57" s="38"/>
      <c r="H57" s="37"/>
      <c r="I57" s="38"/>
      <c r="J57" s="38"/>
      <c r="K57" s="38"/>
      <c r="L57" s="38"/>
      <c r="M57" s="38"/>
      <c r="N57" s="38"/>
      <c r="O57" s="38"/>
      <c r="P57" s="38"/>
      <c r="Q57" s="38"/>
      <c r="R57" s="38"/>
      <c r="S57" s="38"/>
      <c r="T57" s="127"/>
      <c r="U57" s="108"/>
      <c r="V57" s="108"/>
      <c r="W57" s="108"/>
      <c r="X57" s="108"/>
      <c r="Y57" s="108"/>
      <c r="Z57" s="108"/>
      <c r="AA57" s="108"/>
      <c r="AB57" s="108"/>
      <c r="AC57" s="38"/>
      <c r="AD57" s="38"/>
      <c r="AE57" s="38"/>
      <c r="AF57" s="38"/>
      <c r="AG57" s="38"/>
      <c r="AH57" s="38"/>
      <c r="AI57" s="38"/>
      <c r="AJ57" s="38"/>
      <c r="AK57" s="38"/>
      <c r="AL57" s="38"/>
    </row>
    <row r="58" spans="1:38" s="28" customFormat="1" ht="24">
      <c r="A58" s="56" t="s">
        <v>217</v>
      </c>
      <c r="B58" s="61">
        <v>24146.070905112123</v>
      </c>
      <c r="C58" s="137"/>
      <c r="D58" s="61">
        <v>24614.880541593255</v>
      </c>
      <c r="E58" s="137"/>
      <c r="F58" s="61">
        <v>20708.56322460806</v>
      </c>
      <c r="G58" s="137"/>
      <c r="H58" s="61">
        <v>30774</v>
      </c>
      <c r="I58" s="137"/>
      <c r="J58" s="61">
        <f>SUM(J59:J63)</f>
        <v>38875.405101673619</v>
      </c>
      <c r="K58" s="61"/>
      <c r="L58" s="61">
        <f t="shared" ref="L58:R58" si="32">SUM(L59:L63)</f>
        <v>36640.176377884585</v>
      </c>
      <c r="M58" s="61"/>
      <c r="N58" s="61">
        <f t="shared" si="32"/>
        <v>41565.754827267796</v>
      </c>
      <c r="O58" s="61"/>
      <c r="P58" s="61">
        <f t="shared" si="32"/>
        <v>34766.668956830006</v>
      </c>
      <c r="Q58" s="137"/>
      <c r="R58" s="61">
        <f t="shared" si="32"/>
        <v>17181.996500325913</v>
      </c>
      <c r="S58" s="137"/>
      <c r="T58" s="125"/>
      <c r="U58" s="106">
        <v>99.999999999999872</v>
      </c>
      <c r="V58" s="45"/>
      <c r="W58" s="106">
        <v>99.999999999999659</v>
      </c>
      <c r="X58" s="45"/>
      <c r="Y58" s="106">
        <v>100.00000000000003</v>
      </c>
      <c r="Z58" s="45"/>
      <c r="AA58" s="106">
        <v>99.999999999999986</v>
      </c>
      <c r="AB58" s="45"/>
      <c r="AC58" s="106">
        <f>SUM(AC59:AC62)</f>
        <v>100.00000000000001</v>
      </c>
      <c r="AD58" s="137"/>
      <c r="AE58" s="106">
        <f>SUM(AE59:AE62)</f>
        <v>100</v>
      </c>
      <c r="AF58" s="106"/>
      <c r="AG58" s="106">
        <f t="shared" ref="AG58:AI58" si="33">SUM(AG59:AG62)</f>
        <v>99.999999999999986</v>
      </c>
      <c r="AH58" s="106"/>
      <c r="AI58" s="106">
        <f t="shared" si="33"/>
        <v>99.999999999999972</v>
      </c>
      <c r="AJ58" s="137"/>
      <c r="AK58" s="106">
        <f t="shared" ref="AK58" si="34">SUM(AK59:AK62)</f>
        <v>99.999999999999986</v>
      </c>
      <c r="AL58" s="137"/>
    </row>
    <row r="59" spans="1:38" s="24" customFormat="1" ht="12">
      <c r="A59" s="140" t="s">
        <v>141</v>
      </c>
      <c r="B59" s="39">
        <v>14362.206626452082</v>
      </c>
      <c r="C59" s="38"/>
      <c r="D59" s="39">
        <v>15293.411240980255</v>
      </c>
      <c r="E59" s="38"/>
      <c r="F59" s="39">
        <v>13167.257992288309</v>
      </c>
      <c r="G59" s="38"/>
      <c r="H59" s="39">
        <v>19215</v>
      </c>
      <c r="I59" s="38"/>
      <c r="J59" s="39">
        <v>25429.233960164172</v>
      </c>
      <c r="K59" s="38"/>
      <c r="L59" s="39">
        <v>27152.466112935341</v>
      </c>
      <c r="M59" s="39"/>
      <c r="N59" s="39">
        <v>33207.036047605237</v>
      </c>
      <c r="O59" s="39"/>
      <c r="P59" s="39">
        <v>26140.415570000001</v>
      </c>
      <c r="Q59" s="39"/>
      <c r="R59" s="39">
        <v>13750.27512066206</v>
      </c>
      <c r="S59" s="39"/>
      <c r="T59" s="127"/>
      <c r="U59" s="108">
        <v>59.480512100257869</v>
      </c>
      <c r="V59" s="108"/>
      <c r="W59" s="108">
        <v>62.144484100785405</v>
      </c>
      <c r="X59" s="108"/>
      <c r="Y59" s="108">
        <v>63.634734492296438</v>
      </c>
      <c r="Z59" s="108"/>
      <c r="AA59" s="109">
        <v>62.508132726089784</v>
      </c>
      <c r="AB59" s="108"/>
      <c r="AC59" s="109">
        <f>J59/$J$58*100</f>
        <v>65.412138841144639</v>
      </c>
      <c r="AD59" s="109"/>
      <c r="AE59" s="109">
        <f>L59/($L$58-$L$63)*100</f>
        <v>74.157968135052798</v>
      </c>
      <c r="AF59" s="109"/>
      <c r="AG59" s="109">
        <f>N59/($N$58-$N$63)*100</f>
        <v>79.897439051846149</v>
      </c>
      <c r="AH59" s="109"/>
      <c r="AI59" s="109">
        <f>P59/($P$58-$P$63)*100</f>
        <v>75.243541037256563</v>
      </c>
      <c r="AJ59" s="38"/>
      <c r="AK59" s="109">
        <f>R59/($R$58-$R$63)*100</f>
        <v>80.027225709196486</v>
      </c>
      <c r="AL59" s="38"/>
    </row>
    <row r="60" spans="1:38" s="24" customFormat="1" ht="12">
      <c r="A60" s="140" t="s">
        <v>142</v>
      </c>
      <c r="B60" s="39">
        <v>7782.43097335323</v>
      </c>
      <c r="C60" s="38"/>
      <c r="D60" s="39">
        <v>7557.5325358223627</v>
      </c>
      <c r="E60" s="38"/>
      <c r="F60" s="39">
        <v>5442.3294165072493</v>
      </c>
      <c r="G60" s="38"/>
      <c r="H60" s="39">
        <v>8292</v>
      </c>
      <c r="I60" s="38"/>
      <c r="J60" s="39">
        <v>7101.3681064030825</v>
      </c>
      <c r="K60" s="38"/>
      <c r="L60" s="39">
        <v>4379.6922078244797</v>
      </c>
      <c r="M60" s="39"/>
      <c r="N60" s="39">
        <v>2463.9335300528978</v>
      </c>
      <c r="O60" s="39"/>
      <c r="P60" s="39">
        <v>3413.5345969999998</v>
      </c>
      <c r="Q60" s="39"/>
      <c r="R60" s="39">
        <v>1445.5092360816345</v>
      </c>
      <c r="S60" s="39"/>
      <c r="T60" s="127"/>
      <c r="U60" s="108">
        <v>32.230630829902637</v>
      </c>
      <c r="V60" s="108"/>
      <c r="W60" s="108">
        <v>30.709888926224789</v>
      </c>
      <c r="X60" s="108"/>
      <c r="Y60" s="108">
        <v>26.301693765086398</v>
      </c>
      <c r="Z60" s="108"/>
      <c r="AA60" s="109">
        <v>26.974625894599868</v>
      </c>
      <c r="AB60" s="108"/>
      <c r="AC60" s="109">
        <f t="shared" ref="AC60:AC62" si="35">J60/$J$58*100</f>
        <v>18.266994486180575</v>
      </c>
      <c r="AD60" s="38"/>
      <c r="AE60" s="109">
        <f t="shared" ref="AE60:AE62" si="36">L60/($L$58-$L$63)*100</f>
        <v>11.961678686506433</v>
      </c>
      <c r="AF60" s="109"/>
      <c r="AG60" s="109">
        <f t="shared" ref="AG60:AG62" si="37">N60/($N$58-$N$63)*100</f>
        <v>5.9283212980219737</v>
      </c>
      <c r="AH60" s="109"/>
      <c r="AI60" s="109">
        <f t="shared" ref="AI60:AI62" si="38">P60/($P$58-$P$63)*100</f>
        <v>9.8256445022333097</v>
      </c>
      <c r="AJ60" s="38"/>
      <c r="AK60" s="109">
        <f>R60/($R$58-$R$63)*100</f>
        <v>8.41292940581274</v>
      </c>
      <c r="AL60" s="38"/>
    </row>
    <row r="61" spans="1:38" s="24" customFormat="1" ht="12">
      <c r="A61" s="140" t="s">
        <v>143</v>
      </c>
      <c r="B61" s="39">
        <v>1196.1707635498465</v>
      </c>
      <c r="C61" s="38"/>
      <c r="D61" s="39">
        <v>476.7834617839373</v>
      </c>
      <c r="E61" s="38"/>
      <c r="F61" s="39">
        <v>815.23309813707453</v>
      </c>
      <c r="G61" s="38"/>
      <c r="H61" s="39">
        <v>1505</v>
      </c>
      <c r="I61" s="38"/>
      <c r="J61" s="39">
        <v>3162.8640820395185</v>
      </c>
      <c r="K61" s="38"/>
      <c r="L61" s="39">
        <v>3242.3410634089878</v>
      </c>
      <c r="M61" s="39"/>
      <c r="N61" s="39">
        <v>4623.4119661018613</v>
      </c>
      <c r="O61" s="39"/>
      <c r="P61" s="39">
        <v>4574.2683489999999</v>
      </c>
      <c r="Q61" s="39"/>
      <c r="R61" s="39">
        <v>1867.3561775910634</v>
      </c>
      <c r="S61" s="39"/>
      <c r="T61" s="127"/>
      <c r="U61" s="108">
        <v>4.9538940237957947</v>
      </c>
      <c r="V61" s="108"/>
      <c r="W61" s="109">
        <v>1.9374004787731172</v>
      </c>
      <c r="X61" s="108"/>
      <c r="Y61" s="109">
        <v>3.9398591399718881</v>
      </c>
      <c r="Z61" s="108"/>
      <c r="AA61" s="109">
        <v>4.8959011060507489</v>
      </c>
      <c r="AB61" s="108"/>
      <c r="AC61" s="109">
        <f t="shared" si="35"/>
        <v>8.1358999958134302</v>
      </c>
      <c r="AD61" s="38"/>
      <c r="AE61" s="109">
        <f t="shared" si="36"/>
        <v>8.8553807327544956</v>
      </c>
      <c r="AF61" s="109"/>
      <c r="AG61" s="109">
        <f t="shared" si="37"/>
        <v>11.124111626332253</v>
      </c>
      <c r="AH61" s="109"/>
      <c r="AI61" s="109">
        <f t="shared" si="38"/>
        <v>13.166743555079808</v>
      </c>
      <c r="AJ61" s="38"/>
      <c r="AK61" s="109">
        <f>R61/($R$58-$R$63)*100</f>
        <v>10.868097764748368</v>
      </c>
      <c r="AL61" s="38"/>
    </row>
    <row r="62" spans="1:38" s="24" customFormat="1" ht="13.5">
      <c r="A62" s="140" t="s">
        <v>151</v>
      </c>
      <c r="B62" s="39">
        <v>805.26254175696704</v>
      </c>
      <c r="C62" s="38"/>
      <c r="D62" s="39">
        <v>1281.7155177125835</v>
      </c>
      <c r="E62" s="38"/>
      <c r="F62" s="39">
        <v>1267.114640345038</v>
      </c>
      <c r="G62" s="38"/>
      <c r="H62" s="39">
        <v>1728</v>
      </c>
      <c r="I62" s="38"/>
      <c r="J62" s="39">
        <v>3181.9389530668509</v>
      </c>
      <c r="K62" s="38"/>
      <c r="L62" s="39">
        <v>1839.8615480058979</v>
      </c>
      <c r="M62" s="39"/>
      <c r="N62" s="39">
        <v>1267.6965925077959</v>
      </c>
      <c r="O62" s="39"/>
      <c r="P62" s="39">
        <v>612.85720909999998</v>
      </c>
      <c r="Q62" s="39"/>
      <c r="R62" s="39">
        <v>118.85596599115483</v>
      </c>
      <c r="S62" s="39" t="s">
        <v>72</v>
      </c>
      <c r="T62" s="127"/>
      <c r="U62" s="108">
        <v>3.3349630460435633</v>
      </c>
      <c r="V62" s="108"/>
      <c r="W62" s="109">
        <v>5.2082264942163548</v>
      </c>
      <c r="X62" s="108"/>
      <c r="Y62" s="109">
        <v>6.123712602645317</v>
      </c>
      <c r="Z62" s="108"/>
      <c r="AA62" s="109">
        <v>5.6213402732595963</v>
      </c>
      <c r="AB62" s="108"/>
      <c r="AC62" s="109">
        <f t="shared" si="35"/>
        <v>8.1849666768613698</v>
      </c>
      <c r="AD62" s="38"/>
      <c r="AE62" s="109">
        <f t="shared" si="36"/>
        <v>5.024972445686271</v>
      </c>
      <c r="AF62" s="109"/>
      <c r="AG62" s="109">
        <f t="shared" si="37"/>
        <v>3.0501280237996129</v>
      </c>
      <c r="AH62" s="109"/>
      <c r="AI62" s="109">
        <f t="shared" si="38"/>
        <v>1.7640709054303063</v>
      </c>
      <c r="AJ62" s="38"/>
      <c r="AK62" s="109">
        <f>R62/($R$58-$R$63)*100</f>
        <v>0.69174712024240215</v>
      </c>
      <c r="AL62" s="38"/>
    </row>
    <row r="63" spans="1:38" s="24" customFormat="1" ht="12">
      <c r="A63" s="116" t="s">
        <v>3</v>
      </c>
      <c r="B63" s="39">
        <v>0</v>
      </c>
      <c r="C63" s="38"/>
      <c r="D63" s="39">
        <v>5.4377852941176466</v>
      </c>
      <c r="E63" s="38" t="s">
        <v>72</v>
      </c>
      <c r="F63" s="39">
        <v>16.628077330387573</v>
      </c>
      <c r="G63" s="38" t="s">
        <v>72</v>
      </c>
      <c r="H63" s="39">
        <v>34</v>
      </c>
      <c r="I63" s="38" t="s">
        <v>72</v>
      </c>
      <c r="J63" s="39">
        <v>0</v>
      </c>
      <c r="K63" s="38"/>
      <c r="L63" s="39">
        <v>25.815445709875377</v>
      </c>
      <c r="M63" s="39" t="s">
        <v>72</v>
      </c>
      <c r="N63" s="39">
        <v>3.6766909999999999</v>
      </c>
      <c r="O63" s="39" t="s">
        <v>72</v>
      </c>
      <c r="P63" s="39">
        <v>25.593231729999999</v>
      </c>
      <c r="Q63" s="38" t="s">
        <v>72</v>
      </c>
      <c r="R63" s="39">
        <v>0</v>
      </c>
      <c r="S63" s="38"/>
      <c r="T63" s="127"/>
      <c r="U63" s="40">
        <v>0</v>
      </c>
      <c r="V63" s="108"/>
      <c r="W63" s="40" t="s">
        <v>81</v>
      </c>
      <c r="X63" s="108"/>
      <c r="Y63" s="40" t="s">
        <v>81</v>
      </c>
      <c r="Z63" s="108"/>
      <c r="AA63" s="104" t="s">
        <v>81</v>
      </c>
      <c r="AB63" s="108"/>
      <c r="AC63" s="39">
        <v>0</v>
      </c>
      <c r="AD63" s="38"/>
      <c r="AE63" s="104" t="s">
        <v>81</v>
      </c>
      <c r="AF63" s="104"/>
      <c r="AG63" s="104" t="s">
        <v>81</v>
      </c>
      <c r="AH63" s="104"/>
      <c r="AI63" s="104" t="s">
        <v>81</v>
      </c>
      <c r="AJ63" s="38"/>
      <c r="AK63" s="104" t="s">
        <v>81</v>
      </c>
      <c r="AL63" s="38"/>
    </row>
    <row r="64" spans="1:38" ht="6.6" customHeight="1" thickBot="1">
      <c r="A64" s="81"/>
      <c r="B64" s="95"/>
      <c r="C64" s="94"/>
      <c r="D64" s="96"/>
      <c r="E64" s="94"/>
      <c r="F64" s="96"/>
      <c r="G64" s="94"/>
      <c r="H64" s="96"/>
      <c r="I64" s="94"/>
      <c r="J64" s="94"/>
      <c r="K64" s="94"/>
      <c r="L64" s="94"/>
      <c r="M64" s="94"/>
      <c r="N64" s="94"/>
      <c r="O64" s="94"/>
      <c r="P64" s="94"/>
      <c r="Q64" s="94"/>
      <c r="R64" s="94"/>
      <c r="S64" s="94"/>
      <c r="T64" s="102"/>
      <c r="U64" s="68"/>
      <c r="V64" s="68"/>
      <c r="W64" s="68"/>
      <c r="X64" s="68"/>
      <c r="Y64" s="68"/>
      <c r="Z64" s="68"/>
      <c r="AA64" s="68"/>
      <c r="AB64" s="68"/>
      <c r="AC64" s="94"/>
      <c r="AD64" s="94"/>
      <c r="AE64" s="94"/>
      <c r="AF64" s="94"/>
      <c r="AG64" s="94"/>
      <c r="AH64" s="94"/>
      <c r="AI64" s="94"/>
      <c r="AJ64" s="94"/>
      <c r="AK64" s="94"/>
      <c r="AL64" s="94"/>
    </row>
    <row r="65" spans="1:38" ht="6.6" customHeight="1"/>
    <row r="66" spans="1:38" s="135" customFormat="1" ht="33.75" customHeight="1">
      <c r="A66" s="271" t="s">
        <v>214</v>
      </c>
      <c r="B66" s="271"/>
      <c r="C66" s="271"/>
      <c r="D66" s="271"/>
      <c r="E66" s="271"/>
      <c r="F66" s="271"/>
      <c r="G66" s="271"/>
      <c r="H66" s="271"/>
      <c r="I66" s="271"/>
      <c r="J66" s="271"/>
      <c r="K66" s="271"/>
      <c r="L66" s="271"/>
      <c r="M66" s="271"/>
      <c r="N66" s="271"/>
      <c r="O66" s="271"/>
      <c r="P66" s="271"/>
      <c r="Q66" s="271"/>
      <c r="R66" s="271"/>
      <c r="S66" s="271"/>
      <c r="T66" s="271"/>
      <c r="U66" s="271"/>
      <c r="V66" s="271"/>
      <c r="W66" s="271"/>
      <c r="X66" s="271"/>
      <c r="Y66" s="271"/>
      <c r="Z66" s="271"/>
      <c r="AA66" s="271"/>
      <c r="AB66" s="271"/>
      <c r="AC66" s="271"/>
      <c r="AD66" s="271"/>
      <c r="AE66" s="271"/>
      <c r="AF66" s="271"/>
      <c r="AG66" s="271"/>
      <c r="AH66" s="271"/>
      <c r="AI66" s="271"/>
      <c r="AJ66" s="271"/>
      <c r="AK66" s="228"/>
      <c r="AL66" s="228"/>
    </row>
    <row r="67" spans="1:38">
      <c r="A67" s="141" t="s">
        <v>161</v>
      </c>
      <c r="B67" s="141"/>
      <c r="C67" s="141"/>
      <c r="D67" s="141"/>
      <c r="E67" s="141"/>
      <c r="F67" s="141"/>
      <c r="G67" s="141"/>
      <c r="H67" s="141"/>
      <c r="I67" s="141"/>
      <c r="J67" s="141"/>
      <c r="K67" s="141"/>
      <c r="L67" s="141"/>
      <c r="M67" s="141"/>
      <c r="N67" s="141"/>
      <c r="O67" s="141"/>
      <c r="P67" s="141"/>
      <c r="Q67" s="141"/>
      <c r="R67" s="141"/>
      <c r="S67" s="141"/>
      <c r="U67" s="141"/>
      <c r="V67" s="141"/>
      <c r="W67" s="141"/>
      <c r="X67" s="141"/>
      <c r="Y67" s="141"/>
      <c r="Z67" s="141"/>
      <c r="AA67" s="141"/>
      <c r="AB67" s="141"/>
      <c r="AC67" s="141"/>
      <c r="AD67" s="141"/>
      <c r="AE67" s="141"/>
      <c r="AF67" s="141"/>
      <c r="AG67" s="141"/>
      <c r="AH67" s="141"/>
      <c r="AI67" s="141"/>
      <c r="AJ67" s="141"/>
      <c r="AK67" s="141"/>
      <c r="AL67" s="141"/>
    </row>
    <row r="68" spans="1:38" s="4" customFormat="1" ht="13.5" customHeight="1">
      <c r="A68" s="269" t="s">
        <v>159</v>
      </c>
      <c r="B68" s="269"/>
      <c r="C68" s="269"/>
      <c r="D68" s="269"/>
      <c r="E68" s="269"/>
      <c r="F68" s="269"/>
      <c r="G68" s="269"/>
      <c r="H68" s="269"/>
      <c r="I68" s="269"/>
      <c r="J68" s="269"/>
      <c r="K68" s="269"/>
      <c r="L68" s="269"/>
      <c r="M68" s="269"/>
      <c r="N68" s="269"/>
      <c r="O68" s="269"/>
      <c r="P68" s="269"/>
      <c r="Q68" s="269"/>
      <c r="R68" s="269"/>
      <c r="S68" s="269"/>
      <c r="T68" s="269"/>
      <c r="U68" s="269"/>
      <c r="V68" s="269"/>
      <c r="W68" s="269"/>
      <c r="X68" s="269"/>
      <c r="Y68" s="269"/>
      <c r="Z68" s="269"/>
      <c r="AA68" s="269"/>
      <c r="AB68" s="269"/>
    </row>
    <row r="69" spans="1:38" s="4" customFormat="1" ht="11.25">
      <c r="A69" s="124" t="s">
        <v>73</v>
      </c>
      <c r="B69" s="18"/>
      <c r="C69" s="129"/>
      <c r="D69" s="131"/>
      <c r="E69" s="130"/>
      <c r="F69" s="131"/>
      <c r="G69" s="130"/>
      <c r="H69" s="131"/>
      <c r="I69" s="130"/>
      <c r="J69" s="130"/>
      <c r="K69" s="130"/>
      <c r="L69" s="130"/>
      <c r="M69" s="130"/>
      <c r="N69" s="130"/>
      <c r="O69" s="130"/>
      <c r="P69" s="130"/>
      <c r="Q69" s="130"/>
      <c r="R69" s="130"/>
      <c r="S69" s="130"/>
      <c r="T69" s="130"/>
      <c r="AC69" s="130"/>
      <c r="AD69" s="130"/>
      <c r="AE69" s="130"/>
      <c r="AF69" s="130"/>
      <c r="AG69" s="130"/>
      <c r="AH69" s="130"/>
      <c r="AI69" s="130"/>
      <c r="AJ69" s="130"/>
      <c r="AK69" s="130"/>
      <c r="AL69" s="130"/>
    </row>
    <row r="70" spans="1:38" s="4" customFormat="1" ht="11.25">
      <c r="A70" s="4" t="s">
        <v>95</v>
      </c>
      <c r="B70" s="122"/>
      <c r="C70" s="132"/>
      <c r="D70" s="123"/>
      <c r="E70" s="133"/>
      <c r="F70" s="123"/>
      <c r="G70" s="133"/>
      <c r="H70" s="123"/>
      <c r="I70" s="133"/>
      <c r="J70" s="133"/>
      <c r="K70" s="133"/>
      <c r="L70" s="133"/>
      <c r="M70" s="133"/>
      <c r="N70" s="133"/>
      <c r="O70" s="133"/>
      <c r="P70" s="133"/>
      <c r="Q70" s="133"/>
      <c r="R70" s="133"/>
      <c r="S70" s="133"/>
      <c r="T70" s="133"/>
      <c r="AC70" s="133"/>
      <c r="AD70" s="133"/>
      <c r="AE70" s="133"/>
      <c r="AF70" s="133"/>
      <c r="AG70" s="133"/>
      <c r="AH70" s="133"/>
      <c r="AI70" s="133"/>
      <c r="AJ70" s="133"/>
      <c r="AK70" s="133"/>
      <c r="AL70" s="133"/>
    </row>
    <row r="71" spans="1:38" s="4" customFormat="1" ht="11.25">
      <c r="A71" s="4" t="s">
        <v>207</v>
      </c>
      <c r="C71" s="134"/>
      <c r="E71" s="130"/>
      <c r="G71" s="130"/>
      <c r="I71" s="130"/>
      <c r="J71" s="130"/>
      <c r="K71" s="130"/>
      <c r="L71" s="130"/>
      <c r="M71" s="130"/>
      <c r="N71" s="130"/>
      <c r="O71" s="130"/>
      <c r="P71" s="130"/>
      <c r="Q71" s="130"/>
      <c r="R71" s="130"/>
      <c r="S71" s="130"/>
      <c r="T71" s="130"/>
      <c r="AC71" s="130"/>
      <c r="AD71" s="130"/>
      <c r="AE71" s="130"/>
      <c r="AF71" s="130"/>
      <c r="AG71" s="130"/>
      <c r="AH71" s="130"/>
      <c r="AI71" s="130"/>
      <c r="AJ71" s="130"/>
      <c r="AK71" s="130"/>
      <c r="AL71" s="130"/>
    </row>
    <row r="74" spans="1:38">
      <c r="A74" s="50"/>
      <c r="B74" s="93"/>
      <c r="C74" s="93"/>
    </row>
    <row r="75" spans="1:38">
      <c r="A75" s="50"/>
      <c r="B75" s="93"/>
      <c r="C75" s="93"/>
    </row>
    <row r="76" spans="1:38">
      <c r="A76" s="50"/>
      <c r="B76" s="93"/>
      <c r="C76" s="93"/>
    </row>
    <row r="77" spans="1:38">
      <c r="A77" s="50"/>
      <c r="B77" s="93"/>
      <c r="C77" s="93"/>
    </row>
    <row r="78" spans="1:38">
      <c r="A78" s="50"/>
      <c r="B78" s="93"/>
      <c r="C78" s="93"/>
    </row>
    <row r="79" spans="1:38">
      <c r="A79" s="50"/>
      <c r="B79" s="93"/>
      <c r="C79" s="93"/>
    </row>
    <row r="80" spans="1:38">
      <c r="A80" s="50"/>
      <c r="B80" s="93"/>
      <c r="C80" s="93"/>
    </row>
    <row r="81" spans="1:3">
      <c r="A81" s="50"/>
      <c r="B81" s="93"/>
      <c r="C81" s="93"/>
    </row>
    <row r="82" spans="1:3">
      <c r="A82" s="92"/>
      <c r="B82" s="92"/>
      <c r="C82" s="57"/>
    </row>
  </sheetData>
  <mergeCells count="25">
    <mergeCell ref="A1:AL1"/>
    <mergeCell ref="A68:AB68"/>
    <mergeCell ref="A4:A10"/>
    <mergeCell ref="B10:C10"/>
    <mergeCell ref="D10:E10"/>
    <mergeCell ref="U10:V10"/>
    <mergeCell ref="AA10:AB10"/>
    <mergeCell ref="F10:G10"/>
    <mergeCell ref="Y10:Z10"/>
    <mergeCell ref="B4:AJ4"/>
    <mergeCell ref="H10:I10"/>
    <mergeCell ref="W10:X10"/>
    <mergeCell ref="A66:AJ66"/>
    <mergeCell ref="AE10:AF10"/>
    <mergeCell ref="J10:K10"/>
    <mergeCell ref="AC10:AD10"/>
    <mergeCell ref="R10:S10"/>
    <mergeCell ref="U7:AL7"/>
    <mergeCell ref="B7:S7"/>
    <mergeCell ref="AK10:AL10"/>
    <mergeCell ref="P10:Q10"/>
    <mergeCell ref="AG10:AH10"/>
    <mergeCell ref="AI10:AJ10"/>
    <mergeCell ref="L10:M10"/>
    <mergeCell ref="N10:O10"/>
  </mergeCells>
  <printOptions horizontalCentered="1"/>
  <pageMargins left="0.78740157480314965" right="0.78740157480314965" top="0.78740157480314965" bottom="0.78740157480314965" header="0.39370078740157483" footer="0.39370078740157483"/>
  <pageSetup scale="75" orientation="portrait" r:id="rId1"/>
  <headerFooter alignWithMargins="0"/>
  <ignoredErrors>
    <ignoredError sqref="AE20 AC58"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AL71"/>
  <sheetViews>
    <sheetView showGridLines="0" zoomScaleNormal="100" workbookViewId="0">
      <pane xSplit="1" ySplit="11" topLeftCell="B12" activePane="bottomRight" state="frozen"/>
      <selection activeCell="B13" sqref="B13"/>
      <selection pane="topRight" activeCell="B13" sqref="B13"/>
      <selection pane="bottomLeft" activeCell="B13" sqref="B13"/>
      <selection pane="bottomRight" activeCell="B12" sqref="B12"/>
    </sheetView>
  </sheetViews>
  <sheetFormatPr baseColWidth="10" defaultColWidth="11.42578125" defaultRowHeight="12.75"/>
  <cols>
    <col min="1" max="1" width="30.7109375" style="100" customWidth="1"/>
    <col min="2" max="2" width="8.7109375" style="100" customWidth="1"/>
    <col min="3" max="3" width="2.7109375" style="80" customWidth="1"/>
    <col min="4" max="4" width="8.7109375" style="100" customWidth="1"/>
    <col min="5" max="5" width="2.7109375" style="80" customWidth="1"/>
    <col min="6" max="6" width="8.7109375" style="100" customWidth="1"/>
    <col min="7" max="7" width="2.7109375" style="80" customWidth="1"/>
    <col min="8" max="8" width="8.7109375" style="100" customWidth="1"/>
    <col min="9" max="9" width="2.7109375" style="80" customWidth="1"/>
    <col min="10" max="10" width="8.7109375" style="80" customWidth="1"/>
    <col min="11" max="11" width="2.7109375" style="80" customWidth="1"/>
    <col min="12" max="12" width="8.7109375" style="80" customWidth="1"/>
    <col min="13" max="13" width="2.7109375" style="80" customWidth="1"/>
    <col min="14" max="14" width="8.7109375" style="80" customWidth="1"/>
    <col min="15" max="15" width="2.7109375" style="80" customWidth="1"/>
    <col min="16" max="16" width="8.7109375" style="80" customWidth="1"/>
    <col min="17" max="17" width="2.7109375" style="80" customWidth="1"/>
    <col min="18" max="18" width="7.42578125" style="80" customWidth="1"/>
    <col min="19" max="19" width="2.7109375" style="80" customWidth="1"/>
    <col min="20" max="20" width="1.7109375" style="100" customWidth="1"/>
    <col min="21" max="21" width="8.7109375" style="100" customWidth="1"/>
    <col min="22" max="22" width="2.7109375" style="100" customWidth="1"/>
    <col min="23" max="23" width="8.7109375" style="100" customWidth="1"/>
    <col min="24" max="24" width="2.7109375" style="100" customWidth="1"/>
    <col min="25" max="25" width="8.7109375" style="100" customWidth="1"/>
    <col min="26" max="26" width="2.7109375" style="100" customWidth="1"/>
    <col min="27" max="27" width="8.7109375" style="100" customWidth="1"/>
    <col min="28" max="28" width="2.7109375" style="100" customWidth="1"/>
    <col min="29" max="29" width="8.7109375" style="80" customWidth="1"/>
    <col min="30" max="30" width="2.7109375" style="80" customWidth="1"/>
    <col min="31" max="31" width="8.7109375" style="80" customWidth="1"/>
    <col min="32" max="32" width="2.7109375" style="80" customWidth="1"/>
    <col min="33" max="33" width="8.7109375" style="80" customWidth="1"/>
    <col min="34" max="34" width="2.7109375" style="80" customWidth="1"/>
    <col min="35" max="35" width="8.7109375" style="80" customWidth="1"/>
    <col min="36" max="36" width="2.7109375" style="80" customWidth="1"/>
    <col min="37" max="37" width="7.28515625" style="80" customWidth="1"/>
    <col min="38" max="38" width="2.7109375" style="80" customWidth="1"/>
    <col min="39" max="16384" width="11.42578125" style="100"/>
  </cols>
  <sheetData>
    <row r="1" spans="1:38" ht="27" customHeight="1">
      <c r="A1" s="272" t="s">
        <v>206</v>
      </c>
      <c r="B1" s="272"/>
      <c r="C1" s="272"/>
      <c r="D1" s="272"/>
      <c r="E1" s="272"/>
      <c r="F1" s="272"/>
      <c r="G1" s="272"/>
      <c r="H1" s="272"/>
      <c r="I1" s="272"/>
      <c r="J1" s="272"/>
      <c r="K1" s="272"/>
      <c r="L1" s="272"/>
      <c r="M1" s="272"/>
      <c r="N1" s="272"/>
      <c r="O1" s="272"/>
      <c r="P1" s="272"/>
      <c r="Q1" s="272"/>
      <c r="R1" s="272"/>
      <c r="S1" s="272"/>
      <c r="T1" s="272"/>
      <c r="U1" s="272"/>
      <c r="V1" s="272"/>
      <c r="W1" s="272"/>
      <c r="X1" s="272"/>
      <c r="Y1" s="272"/>
      <c r="Z1" s="272"/>
      <c r="AA1" s="272"/>
      <c r="AB1" s="272"/>
      <c r="AC1" s="272"/>
      <c r="AD1" s="272"/>
      <c r="AE1" s="272"/>
      <c r="AF1" s="272"/>
      <c r="AG1" s="272"/>
      <c r="AH1" s="272"/>
      <c r="AI1" s="272"/>
      <c r="AJ1" s="272"/>
      <c r="AK1" s="272"/>
      <c r="AL1" s="272"/>
    </row>
    <row r="2" spans="1:38" ht="6" customHeight="1" thickBot="1">
      <c r="A2" s="102"/>
      <c r="B2" s="102"/>
      <c r="C2" s="237"/>
      <c r="D2" s="102"/>
      <c r="E2" s="234"/>
      <c r="F2" s="102"/>
      <c r="G2" s="234"/>
      <c r="H2" s="102"/>
      <c r="I2" s="234"/>
      <c r="J2" s="234"/>
      <c r="K2" s="234"/>
      <c r="L2" s="234"/>
      <c r="M2" s="234"/>
      <c r="N2" s="234"/>
      <c r="O2" s="234"/>
      <c r="P2" s="234"/>
      <c r="Q2" s="234"/>
      <c r="R2" s="234"/>
      <c r="S2" s="234"/>
      <c r="T2" s="102"/>
      <c r="U2" s="102"/>
      <c r="V2" s="102"/>
      <c r="W2" s="102"/>
      <c r="X2" s="102"/>
      <c r="Y2" s="102"/>
      <c r="Z2" s="102"/>
      <c r="AA2" s="102"/>
      <c r="AB2" s="102"/>
      <c r="AC2" s="234"/>
      <c r="AD2" s="234"/>
      <c r="AE2" s="234"/>
      <c r="AF2" s="234"/>
      <c r="AG2" s="234"/>
      <c r="AH2" s="234"/>
      <c r="AI2" s="234"/>
      <c r="AJ2" s="234"/>
      <c r="AK2" s="234"/>
      <c r="AL2" s="234"/>
    </row>
    <row r="3" spans="1:38" ht="6.6" customHeight="1">
      <c r="A3" s="235"/>
      <c r="B3" s="235"/>
      <c r="C3" s="236"/>
      <c r="D3" s="235"/>
      <c r="E3" s="232"/>
      <c r="F3" s="235"/>
      <c r="G3" s="232"/>
      <c r="H3" s="235"/>
      <c r="I3" s="232"/>
      <c r="J3" s="232"/>
      <c r="K3" s="232"/>
      <c r="L3" s="232"/>
      <c r="M3" s="232"/>
      <c r="N3" s="232"/>
      <c r="O3" s="232"/>
      <c r="P3" s="232"/>
      <c r="Q3" s="232"/>
      <c r="R3" s="232"/>
      <c r="S3" s="232"/>
      <c r="T3" s="235"/>
      <c r="U3" s="235"/>
      <c r="V3" s="235"/>
      <c r="W3" s="235"/>
      <c r="X3" s="235"/>
      <c r="Y3" s="235"/>
      <c r="Z3" s="235"/>
      <c r="AA3" s="235"/>
      <c r="AB3" s="235"/>
      <c r="AC3" s="232"/>
      <c r="AD3" s="232"/>
      <c r="AE3" s="232"/>
      <c r="AF3" s="232"/>
      <c r="AG3" s="232"/>
      <c r="AH3" s="232"/>
      <c r="AI3" s="232"/>
      <c r="AJ3" s="232"/>
      <c r="AK3" s="232"/>
      <c r="AL3" s="232"/>
    </row>
    <row r="4" spans="1:38" s="24" customFormat="1" ht="14.25" customHeight="1">
      <c r="A4" s="270" t="s">
        <v>46</v>
      </c>
      <c r="B4" s="264" t="s">
        <v>119</v>
      </c>
      <c r="C4" s="264"/>
      <c r="D4" s="264"/>
      <c r="E4" s="264"/>
      <c r="F4" s="264"/>
      <c r="G4" s="264"/>
      <c r="H4" s="264"/>
      <c r="I4" s="264"/>
      <c r="J4" s="264"/>
      <c r="K4" s="264"/>
      <c r="L4" s="264"/>
      <c r="M4" s="264"/>
      <c r="N4" s="264"/>
      <c r="O4" s="264"/>
      <c r="P4" s="264"/>
      <c r="Q4" s="264"/>
      <c r="R4" s="264"/>
      <c r="S4" s="264"/>
      <c r="T4" s="264"/>
      <c r="U4" s="264"/>
      <c r="V4" s="264"/>
      <c r="W4" s="264"/>
      <c r="X4" s="264"/>
      <c r="Y4" s="264"/>
      <c r="Z4" s="264"/>
      <c r="AA4" s="264"/>
      <c r="AB4" s="264"/>
      <c r="AC4" s="264"/>
      <c r="AD4" s="264"/>
      <c r="AE4" s="264"/>
      <c r="AF4" s="264"/>
      <c r="AG4" s="264"/>
      <c r="AH4" s="264"/>
      <c r="AI4" s="264"/>
      <c r="AJ4" s="264"/>
      <c r="AK4" s="227"/>
      <c r="AL4" s="227"/>
    </row>
    <row r="5" spans="1:38" s="24" customFormat="1" ht="6.6" customHeight="1">
      <c r="A5" s="270"/>
      <c r="B5" s="175"/>
      <c r="C5" s="176"/>
      <c r="D5" s="176"/>
      <c r="E5" s="176"/>
      <c r="F5" s="176"/>
      <c r="G5" s="176"/>
      <c r="H5" s="176"/>
      <c r="I5" s="176"/>
      <c r="J5" s="176"/>
      <c r="K5" s="176"/>
      <c r="L5" s="176"/>
      <c r="M5" s="176"/>
      <c r="N5" s="176"/>
      <c r="O5" s="176"/>
      <c r="P5" s="176"/>
      <c r="Q5" s="176"/>
      <c r="R5" s="176"/>
      <c r="S5" s="176"/>
      <c r="T5" s="176"/>
      <c r="U5" s="176"/>
      <c r="V5" s="176"/>
      <c r="W5" s="176"/>
      <c r="X5" s="176"/>
      <c r="Y5" s="176"/>
      <c r="Z5" s="176"/>
      <c r="AA5" s="176"/>
      <c r="AB5" s="176"/>
      <c r="AC5" s="176"/>
      <c r="AD5" s="176"/>
      <c r="AE5" s="176"/>
      <c r="AF5" s="176"/>
      <c r="AG5" s="176"/>
      <c r="AH5" s="176"/>
      <c r="AI5" s="176"/>
      <c r="AJ5" s="176"/>
      <c r="AK5" s="176"/>
      <c r="AL5" s="176"/>
    </row>
    <row r="6" spans="1:38" s="24" customFormat="1" ht="6.6" customHeight="1">
      <c r="A6" s="270"/>
      <c r="B6" s="177"/>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8"/>
    </row>
    <row r="7" spans="1:38" s="24" customFormat="1" ht="12.75" customHeight="1">
      <c r="A7" s="270"/>
      <c r="B7" s="267" t="s">
        <v>90</v>
      </c>
      <c r="C7" s="267"/>
      <c r="D7" s="267"/>
      <c r="E7" s="267"/>
      <c r="F7" s="267"/>
      <c r="G7" s="267"/>
      <c r="H7" s="267"/>
      <c r="I7" s="267"/>
      <c r="J7" s="267"/>
      <c r="K7" s="267"/>
      <c r="L7" s="267"/>
      <c r="M7" s="267"/>
      <c r="N7" s="267"/>
      <c r="O7" s="267"/>
      <c r="P7" s="267"/>
      <c r="Q7" s="267"/>
      <c r="R7" s="267"/>
      <c r="S7" s="267"/>
      <c r="T7" s="180"/>
      <c r="U7" s="267" t="s">
        <v>94</v>
      </c>
      <c r="V7" s="267"/>
      <c r="W7" s="267"/>
      <c r="X7" s="267"/>
      <c r="Y7" s="267"/>
      <c r="Z7" s="267"/>
      <c r="AA7" s="267"/>
      <c r="AB7" s="267"/>
      <c r="AC7" s="267"/>
      <c r="AD7" s="267"/>
      <c r="AE7" s="267"/>
      <c r="AF7" s="267"/>
      <c r="AG7" s="267"/>
      <c r="AH7" s="267"/>
      <c r="AI7" s="267"/>
      <c r="AJ7" s="267"/>
      <c r="AK7" s="267"/>
      <c r="AL7" s="267"/>
    </row>
    <row r="8" spans="1:38" s="24" customFormat="1" ht="6.6" customHeight="1">
      <c r="A8" s="270"/>
      <c r="B8" s="181"/>
      <c r="C8" s="181"/>
      <c r="D8" s="181"/>
      <c r="E8" s="181"/>
      <c r="F8" s="181"/>
      <c r="G8" s="181"/>
      <c r="H8" s="181"/>
      <c r="I8" s="181"/>
      <c r="J8" s="181"/>
      <c r="K8" s="181"/>
      <c r="L8" s="181"/>
      <c r="M8" s="181"/>
      <c r="N8" s="181"/>
      <c r="O8" s="181"/>
      <c r="P8" s="181"/>
      <c r="Q8" s="181"/>
      <c r="R8" s="181"/>
      <c r="S8" s="181"/>
      <c r="T8" s="180"/>
      <c r="U8" s="181"/>
      <c r="V8" s="181"/>
      <c r="W8" s="181"/>
      <c r="X8" s="181"/>
      <c r="Y8" s="181"/>
      <c r="Z8" s="181"/>
      <c r="AA8" s="181"/>
      <c r="AB8" s="181"/>
      <c r="AC8" s="181"/>
      <c r="AD8" s="181"/>
      <c r="AE8" s="181"/>
      <c r="AF8" s="181"/>
      <c r="AG8" s="181"/>
      <c r="AH8" s="181"/>
      <c r="AI8" s="181"/>
      <c r="AJ8" s="181"/>
      <c r="AK8" s="181"/>
      <c r="AL8" s="181"/>
    </row>
    <row r="9" spans="1:38" s="24" customFormat="1" ht="6.6" customHeight="1">
      <c r="A9" s="270"/>
      <c r="B9" s="179"/>
      <c r="C9" s="179"/>
      <c r="D9" s="184"/>
      <c r="E9" s="184"/>
      <c r="F9" s="184"/>
      <c r="G9" s="184"/>
      <c r="H9" s="184"/>
      <c r="I9" s="184"/>
      <c r="J9" s="192"/>
      <c r="K9" s="192"/>
      <c r="L9" s="192"/>
      <c r="M9" s="192"/>
      <c r="N9" s="220"/>
      <c r="O9" s="220"/>
      <c r="P9" s="224"/>
      <c r="Q9" s="224"/>
      <c r="R9" s="226"/>
      <c r="S9" s="226"/>
      <c r="T9" s="180"/>
      <c r="U9" s="179"/>
      <c r="V9" s="179"/>
      <c r="W9" s="179"/>
      <c r="X9" s="179"/>
      <c r="Y9" s="188"/>
      <c r="Z9" s="188"/>
      <c r="AA9" s="179"/>
      <c r="AB9" s="179"/>
      <c r="AC9" s="192"/>
      <c r="AD9" s="192"/>
      <c r="AE9" s="192"/>
      <c r="AF9" s="205"/>
      <c r="AG9" s="205"/>
      <c r="AH9" s="224"/>
      <c r="AI9" s="224"/>
      <c r="AJ9" s="192"/>
      <c r="AK9" s="226"/>
      <c r="AL9" s="226"/>
    </row>
    <row r="10" spans="1:38" s="24" customFormat="1" ht="13.5" customHeight="1">
      <c r="A10" s="270"/>
      <c r="B10" s="263">
        <v>2009</v>
      </c>
      <c r="C10" s="263"/>
      <c r="D10" s="263">
        <v>2010</v>
      </c>
      <c r="E10" s="263"/>
      <c r="F10" s="263">
        <v>2011</v>
      </c>
      <c r="G10" s="263"/>
      <c r="H10" s="263">
        <v>2012</v>
      </c>
      <c r="I10" s="263"/>
      <c r="J10" s="263">
        <v>2013</v>
      </c>
      <c r="K10" s="263"/>
      <c r="L10" s="263">
        <v>2014</v>
      </c>
      <c r="M10" s="263"/>
      <c r="N10" s="263">
        <v>2015</v>
      </c>
      <c r="O10" s="263"/>
      <c r="P10" s="263">
        <v>2016</v>
      </c>
      <c r="Q10" s="263"/>
      <c r="R10" s="263">
        <v>2017</v>
      </c>
      <c r="S10" s="263"/>
      <c r="T10" s="180"/>
      <c r="U10" s="263">
        <v>2009</v>
      </c>
      <c r="V10" s="263"/>
      <c r="W10" s="263">
        <v>2010</v>
      </c>
      <c r="X10" s="263"/>
      <c r="Y10" s="263">
        <v>2011</v>
      </c>
      <c r="Z10" s="263"/>
      <c r="AA10" s="263">
        <v>2012</v>
      </c>
      <c r="AB10" s="263"/>
      <c r="AC10" s="263">
        <v>2013</v>
      </c>
      <c r="AD10" s="263"/>
      <c r="AE10" s="263">
        <v>2014</v>
      </c>
      <c r="AF10" s="263"/>
      <c r="AG10" s="263">
        <v>2015</v>
      </c>
      <c r="AH10" s="263"/>
      <c r="AI10" s="263">
        <v>2016</v>
      </c>
      <c r="AJ10" s="263"/>
      <c r="AK10" s="263">
        <v>2017</v>
      </c>
      <c r="AL10" s="263"/>
    </row>
    <row r="11" spans="1:38" s="27" customFormat="1" ht="6.6" customHeight="1">
      <c r="A11" s="182"/>
      <c r="B11" s="182"/>
      <c r="C11" s="183"/>
      <c r="D11" s="182"/>
      <c r="E11" s="183"/>
      <c r="F11" s="182"/>
      <c r="G11" s="183"/>
      <c r="H11" s="182"/>
      <c r="I11" s="183"/>
      <c r="J11" s="183"/>
      <c r="K11" s="183"/>
      <c r="L11" s="183"/>
      <c r="M11" s="183"/>
      <c r="N11" s="183"/>
      <c r="O11" s="183"/>
      <c r="P11" s="183"/>
      <c r="Q11" s="183"/>
      <c r="R11" s="183"/>
      <c r="S11" s="183"/>
      <c r="T11" s="182"/>
      <c r="U11" s="182"/>
      <c r="V11" s="182"/>
      <c r="W11" s="182"/>
      <c r="X11" s="182"/>
      <c r="Y11" s="182"/>
      <c r="Z11" s="182"/>
      <c r="AA11" s="182"/>
      <c r="AB11" s="182"/>
      <c r="AC11" s="183"/>
      <c r="AD11" s="183"/>
      <c r="AE11" s="183"/>
      <c r="AF11" s="183"/>
      <c r="AG11" s="183"/>
      <c r="AH11" s="183"/>
      <c r="AI11" s="183"/>
      <c r="AJ11" s="183"/>
      <c r="AK11" s="183"/>
      <c r="AL11" s="183"/>
    </row>
    <row r="12" spans="1:38" s="27" customFormat="1" ht="6.6" customHeight="1">
      <c r="A12" s="25"/>
      <c r="B12" s="25"/>
      <c r="C12" s="26"/>
      <c r="D12" s="25"/>
      <c r="E12" s="26"/>
      <c r="F12" s="25"/>
      <c r="G12" s="26"/>
      <c r="H12" s="25"/>
      <c r="I12" s="26"/>
      <c r="J12" s="26"/>
      <c r="K12" s="26"/>
      <c r="L12" s="26"/>
      <c r="M12" s="26"/>
      <c r="N12" s="26"/>
      <c r="O12" s="26"/>
      <c r="P12" s="26"/>
      <c r="Q12" s="26"/>
      <c r="R12" s="26"/>
      <c r="S12" s="26"/>
      <c r="T12" s="25"/>
      <c r="U12" s="25"/>
      <c r="V12" s="25"/>
      <c r="W12" s="25"/>
      <c r="X12" s="25"/>
      <c r="Y12" s="25"/>
      <c r="Z12" s="25"/>
      <c r="AA12" s="25"/>
      <c r="AB12" s="25"/>
      <c r="AC12" s="26"/>
      <c r="AD12" s="26"/>
      <c r="AE12" s="26"/>
      <c r="AF12" s="26"/>
      <c r="AG12" s="26"/>
      <c r="AH12" s="26"/>
      <c r="AI12" s="26"/>
      <c r="AJ12" s="26"/>
      <c r="AK12" s="26"/>
      <c r="AL12" s="26"/>
    </row>
    <row r="13" spans="1:38" s="28" customFormat="1" ht="12">
      <c r="A13" s="185" t="s">
        <v>153</v>
      </c>
      <c r="B13" s="187">
        <v>44293.515688377207</v>
      </c>
      <c r="C13" s="167"/>
      <c r="D13" s="187">
        <v>41361.036581558415</v>
      </c>
      <c r="E13" s="167"/>
      <c r="F13" s="187">
        <v>33309.161809223064</v>
      </c>
      <c r="G13" s="167"/>
      <c r="H13" s="187">
        <v>48738</v>
      </c>
      <c r="I13" s="167"/>
      <c r="J13" s="187">
        <f>J15</f>
        <v>55589.431143156202</v>
      </c>
      <c r="K13" s="187"/>
      <c r="L13" s="187">
        <f t="shared" ref="L13:P13" si="0">L15</f>
        <v>66612.029427372981</v>
      </c>
      <c r="M13" s="187"/>
      <c r="N13" s="187">
        <f t="shared" si="0"/>
        <v>86738.712211782578</v>
      </c>
      <c r="O13" s="187"/>
      <c r="P13" s="187">
        <f t="shared" si="0"/>
        <v>78227.664366020006</v>
      </c>
      <c r="Q13" s="167"/>
      <c r="R13" s="255">
        <f>R15</f>
        <v>38190.219394888751</v>
      </c>
      <c r="S13" s="167"/>
      <c r="T13" s="168"/>
      <c r="U13" s="169"/>
      <c r="V13" s="170"/>
      <c r="W13" s="169"/>
      <c r="X13" s="170"/>
      <c r="Y13" s="169"/>
      <c r="Z13" s="170"/>
      <c r="AA13" s="169"/>
      <c r="AB13" s="170"/>
      <c r="AC13" s="167"/>
      <c r="AD13" s="167"/>
      <c r="AE13" s="167"/>
      <c r="AF13" s="167"/>
      <c r="AG13" s="167"/>
      <c r="AH13" s="167"/>
      <c r="AI13" s="167"/>
      <c r="AJ13" s="167"/>
      <c r="AK13" s="167"/>
      <c r="AL13" s="167"/>
    </row>
    <row r="14" spans="1:38" s="33" customFormat="1" ht="6.6" customHeight="1">
      <c r="A14" s="29"/>
      <c r="B14" s="61"/>
      <c r="C14" s="60"/>
      <c r="D14" s="61"/>
      <c r="E14" s="60"/>
      <c r="F14" s="61"/>
      <c r="G14" s="60"/>
      <c r="H14" s="61"/>
      <c r="I14" s="60"/>
      <c r="J14" s="60"/>
      <c r="K14" s="60"/>
      <c r="L14" s="60"/>
      <c r="M14" s="60"/>
      <c r="N14" s="60"/>
      <c r="O14" s="60"/>
      <c r="P14" s="60"/>
      <c r="Q14" s="60"/>
      <c r="R14" s="60"/>
      <c r="S14" s="60"/>
      <c r="T14" s="125"/>
      <c r="U14" s="32"/>
      <c r="V14" s="32"/>
      <c r="W14" s="32"/>
      <c r="X14" s="125"/>
      <c r="Y14" s="32"/>
      <c r="Z14" s="125"/>
      <c r="AA14" s="32"/>
      <c r="AB14" s="125"/>
      <c r="AC14" s="60"/>
      <c r="AD14" s="60"/>
      <c r="AE14" s="60"/>
      <c r="AF14" s="60"/>
      <c r="AG14" s="60"/>
      <c r="AH14" s="60"/>
      <c r="AI14" s="60"/>
      <c r="AJ14" s="60"/>
      <c r="AK14" s="60"/>
      <c r="AL14" s="60"/>
    </row>
    <row r="15" spans="1:38" s="28" customFormat="1" ht="24">
      <c r="A15" s="12" t="s">
        <v>144</v>
      </c>
      <c r="B15" s="43">
        <v>44293.515688377207</v>
      </c>
      <c r="C15" s="38"/>
      <c r="D15" s="43">
        <v>41361.036581558415</v>
      </c>
      <c r="E15" s="38"/>
      <c r="F15" s="43">
        <v>33309.161809223064</v>
      </c>
      <c r="G15" s="38"/>
      <c r="H15" s="43">
        <v>48738</v>
      </c>
      <c r="I15" s="38"/>
      <c r="J15" s="43">
        <f>J16+J20+J21</f>
        <v>55589.431143156202</v>
      </c>
      <c r="K15" s="43"/>
      <c r="L15" s="43">
        <f t="shared" ref="L15" si="1">L16+L20+L21</f>
        <v>66612.029427372981</v>
      </c>
      <c r="M15" s="43"/>
      <c r="N15" s="43">
        <f>N16+N20+N21</f>
        <v>86738.712211782578</v>
      </c>
      <c r="O15" s="43"/>
      <c r="P15" s="43">
        <f t="shared" ref="P15:R15" si="2">P16+P20+P21</f>
        <v>78227.664366020006</v>
      </c>
      <c r="Q15" s="38"/>
      <c r="R15" s="43">
        <f t="shared" si="2"/>
        <v>38190.219394888751</v>
      </c>
      <c r="S15" s="38"/>
      <c r="T15" s="126"/>
      <c r="U15" s="106">
        <v>100</v>
      </c>
      <c r="V15" s="106"/>
      <c r="W15" s="106">
        <v>100</v>
      </c>
      <c r="X15" s="106"/>
      <c r="Y15" s="106">
        <v>100</v>
      </c>
      <c r="Z15" s="106"/>
      <c r="AA15" s="106">
        <v>100</v>
      </c>
      <c r="AB15" s="106"/>
      <c r="AC15" s="106">
        <f>AC16+AC20</f>
        <v>99.999999999999986</v>
      </c>
      <c r="AD15" s="106"/>
      <c r="AE15" s="106">
        <f>AE16+AE20</f>
        <v>100</v>
      </c>
      <c r="AF15" s="106"/>
      <c r="AG15" s="106">
        <f t="shared" ref="AG15:AI15" si="3">AG16+AG20</f>
        <v>99.999999999999986</v>
      </c>
      <c r="AH15" s="106"/>
      <c r="AI15" s="106">
        <f t="shared" si="3"/>
        <v>100</v>
      </c>
      <c r="AJ15" s="38"/>
      <c r="AK15" s="106">
        <f t="shared" ref="AK15" si="4">AK16+AK20</f>
        <v>100</v>
      </c>
      <c r="AL15" s="38"/>
    </row>
    <row r="16" spans="1:38" s="52" customFormat="1" ht="12">
      <c r="A16" s="121" t="s">
        <v>67</v>
      </c>
      <c r="B16" s="37">
        <v>1788.1649178750004</v>
      </c>
      <c r="C16" s="38"/>
      <c r="D16" s="37">
        <v>1143.3653473351278</v>
      </c>
      <c r="E16" s="38"/>
      <c r="F16" s="37">
        <v>99.940794600830841</v>
      </c>
      <c r="G16" s="38" t="s">
        <v>72</v>
      </c>
      <c r="H16" s="37">
        <v>406</v>
      </c>
      <c r="I16" s="38"/>
      <c r="J16" s="37">
        <f>SUM(J18:J19)</f>
        <v>71.916401284205563</v>
      </c>
      <c r="K16" s="37" t="s">
        <v>72</v>
      </c>
      <c r="L16" s="37">
        <f>SUM(L17:L19)</f>
        <v>189.17916634031505</v>
      </c>
      <c r="M16" s="37" t="s">
        <v>72</v>
      </c>
      <c r="N16" s="37">
        <f>SUM(N17:N19)</f>
        <v>366.83611920914711</v>
      </c>
      <c r="O16" s="37"/>
      <c r="P16" s="37">
        <f>SUM(P17:P19)</f>
        <v>785.44334302000004</v>
      </c>
      <c r="Q16" s="37"/>
      <c r="R16" s="37">
        <f>SUM(R17:R19)</f>
        <v>128.84852506047235</v>
      </c>
      <c r="S16" s="37"/>
      <c r="T16" s="127"/>
      <c r="U16" s="108">
        <v>4.0370805750788978</v>
      </c>
      <c r="V16" s="108"/>
      <c r="W16" s="108">
        <v>2.764740003240159</v>
      </c>
      <c r="X16" s="111"/>
      <c r="Y16" s="108">
        <v>0.30198722758174695</v>
      </c>
      <c r="Z16" s="111"/>
      <c r="AA16" s="109">
        <v>0.84328590715546781</v>
      </c>
      <c r="AB16" s="111"/>
      <c r="AC16" s="109">
        <f>J16/($J$15-$J$21)*100</f>
        <v>0.13073542188378862</v>
      </c>
      <c r="AD16" s="109"/>
      <c r="AE16" s="109">
        <f>L16/($L$15-$L$21)*100</f>
        <v>0.28696137195758475</v>
      </c>
      <c r="AF16" s="109"/>
      <c r="AG16" s="109">
        <f>N16/($N$15-$N$21)*100</f>
        <v>0.43708893505778473</v>
      </c>
      <c r="AH16" s="109"/>
      <c r="AI16" s="109">
        <f>P16/($P$15-$P$21)*100</f>
        <v>1.0730334066743179</v>
      </c>
      <c r="AJ16" s="38"/>
      <c r="AK16" s="109">
        <f>R16/($R$15-$R$21)*100</f>
        <v>0.36713911855221443</v>
      </c>
      <c r="AL16" s="38"/>
    </row>
    <row r="17" spans="1:38" s="52" customFormat="1" ht="12">
      <c r="A17" s="142" t="s">
        <v>147</v>
      </c>
      <c r="B17" s="39">
        <v>0</v>
      </c>
      <c r="C17" s="38"/>
      <c r="D17" s="39">
        <v>0</v>
      </c>
      <c r="E17" s="17"/>
      <c r="F17" s="39">
        <v>0</v>
      </c>
      <c r="G17" s="17"/>
      <c r="H17" s="39">
        <v>0</v>
      </c>
      <c r="I17" s="38"/>
      <c r="J17" s="39">
        <v>0</v>
      </c>
      <c r="K17" s="17"/>
      <c r="L17" s="37">
        <v>18.263346110815874</v>
      </c>
      <c r="M17" s="37" t="s">
        <v>72</v>
      </c>
      <c r="N17" s="37">
        <v>45.320958379999993</v>
      </c>
      <c r="O17" s="37" t="s">
        <v>72</v>
      </c>
      <c r="P17" s="37">
        <v>24.206524219999999</v>
      </c>
      <c r="Q17" s="37" t="s">
        <v>72</v>
      </c>
      <c r="R17" s="37">
        <v>0</v>
      </c>
      <c r="S17" s="37"/>
      <c r="T17" s="127"/>
      <c r="U17" s="39">
        <v>0</v>
      </c>
      <c r="V17" s="38"/>
      <c r="W17" s="39">
        <v>0</v>
      </c>
      <c r="X17" s="17"/>
      <c r="Y17" s="39">
        <v>0</v>
      </c>
      <c r="Z17" s="17"/>
      <c r="AA17" s="39">
        <v>0</v>
      </c>
      <c r="AB17" s="38"/>
      <c r="AC17" s="39">
        <v>0</v>
      </c>
      <c r="AD17" s="38"/>
      <c r="AE17" s="109">
        <f t="shared" ref="AE17:AE20" si="5">L17/($L$15-$L$21)*100</f>
        <v>2.7703234758250893E-2</v>
      </c>
      <c r="AF17" s="109"/>
      <c r="AG17" s="109">
        <f t="shared" ref="AG17:AG20" si="6">N17/($N$15-$N$21)*100</f>
        <v>5.4000378907122712E-2</v>
      </c>
      <c r="AH17" s="109"/>
      <c r="AI17" s="109">
        <f t="shared" ref="AI17:AI20" si="7">P17/($P$15-$P$21)*100</f>
        <v>3.3069742557955049E-2</v>
      </c>
      <c r="AJ17" s="38"/>
      <c r="AK17" s="109">
        <f>R17/($R$15-$R$21)*100</f>
        <v>0</v>
      </c>
      <c r="AL17" s="38"/>
    </row>
    <row r="18" spans="1:38" s="24" customFormat="1" ht="12">
      <c r="A18" s="142" t="s">
        <v>16</v>
      </c>
      <c r="B18" s="37">
        <v>1764.3875703750005</v>
      </c>
      <c r="C18" s="38"/>
      <c r="D18" s="37">
        <v>1132.0242146020369</v>
      </c>
      <c r="E18" s="38"/>
      <c r="F18" s="37">
        <v>86.885891403006653</v>
      </c>
      <c r="G18" s="38" t="s">
        <v>72</v>
      </c>
      <c r="H18" s="37">
        <v>356</v>
      </c>
      <c r="I18" s="38"/>
      <c r="J18" s="37">
        <v>63.990195182523451</v>
      </c>
      <c r="K18" s="37" t="s">
        <v>72</v>
      </c>
      <c r="L18" s="37">
        <v>160.02946981065523</v>
      </c>
      <c r="M18" s="37" t="s">
        <v>72</v>
      </c>
      <c r="N18" s="37">
        <v>304.96274419715979</v>
      </c>
      <c r="O18" s="37" t="s">
        <v>72</v>
      </c>
      <c r="P18" s="37">
        <v>606.10840700000006</v>
      </c>
      <c r="Q18" s="37" t="s">
        <v>72</v>
      </c>
      <c r="R18" s="37">
        <v>88.626207965611911</v>
      </c>
      <c r="S18" s="37" t="s">
        <v>72</v>
      </c>
      <c r="T18" s="127"/>
      <c r="U18" s="108">
        <v>3.9833992469421045</v>
      </c>
      <c r="V18" s="108"/>
      <c r="W18" s="108">
        <v>2.7373163250411361</v>
      </c>
      <c r="X18" s="108"/>
      <c r="Y18" s="108">
        <v>0.26253973230411548</v>
      </c>
      <c r="Z18" s="108"/>
      <c r="AA18" s="109">
        <v>0.73943296292449889</v>
      </c>
      <c r="AB18" s="108"/>
      <c r="AC18" s="109">
        <f>J18/($J$15-$J$21)*100</f>
        <v>0.11632652655341492</v>
      </c>
      <c r="AD18" s="38"/>
      <c r="AE18" s="109">
        <f t="shared" si="5"/>
        <v>0.2427448915167581</v>
      </c>
      <c r="AF18" s="109"/>
      <c r="AG18" s="109">
        <f t="shared" si="6"/>
        <v>0.36336618482608907</v>
      </c>
      <c r="AH18" s="109"/>
      <c r="AI18" s="109">
        <f>P18/($P$15-$P$21)*100</f>
        <v>0.82803498757337257</v>
      </c>
      <c r="AJ18" s="38"/>
      <c r="AK18" s="109">
        <f>R18/($R$15-$R$21)*100</f>
        <v>0.25253023158665494</v>
      </c>
      <c r="AL18" s="38"/>
    </row>
    <row r="19" spans="1:38" s="24" customFormat="1" ht="12">
      <c r="A19" s="142" t="s">
        <v>17</v>
      </c>
      <c r="B19" s="37">
        <v>23.777347500000001</v>
      </c>
      <c r="C19" s="38" t="s">
        <v>72</v>
      </c>
      <c r="D19" s="37">
        <v>11.341132733090937</v>
      </c>
      <c r="E19" s="38" t="s">
        <v>72</v>
      </c>
      <c r="F19" s="37">
        <v>13.054903197824183</v>
      </c>
      <c r="G19" s="38" t="s">
        <v>72</v>
      </c>
      <c r="H19" s="37">
        <v>50</v>
      </c>
      <c r="I19" s="38" t="s">
        <v>72</v>
      </c>
      <c r="J19" s="37">
        <v>7.9262061016821139</v>
      </c>
      <c r="K19" s="37" t="s">
        <v>72</v>
      </c>
      <c r="L19" s="37">
        <v>10.886350418843938</v>
      </c>
      <c r="M19" s="37" t="s">
        <v>72</v>
      </c>
      <c r="N19" s="37">
        <v>16.552416631987342</v>
      </c>
      <c r="O19" s="37" t="s">
        <v>72</v>
      </c>
      <c r="P19" s="37">
        <v>155.12841180000001</v>
      </c>
      <c r="Q19" s="37" t="s">
        <v>72</v>
      </c>
      <c r="R19" s="37">
        <v>40.222317094860458</v>
      </c>
      <c r="S19" s="37" t="s">
        <v>72</v>
      </c>
      <c r="T19" s="127"/>
      <c r="U19" s="108">
        <v>5.3681328136793778E-2</v>
      </c>
      <c r="V19" s="108"/>
      <c r="W19" s="108">
        <v>2.742367819902318E-2</v>
      </c>
      <c r="X19" s="108"/>
      <c r="Y19" s="108">
        <v>3.9447495277631438E-2</v>
      </c>
      <c r="Z19" s="108"/>
      <c r="AA19" s="109">
        <v>0.10385294423096895</v>
      </c>
      <c r="AB19" s="108"/>
      <c r="AC19" s="109">
        <f>J19/($J$15-$J$21)*100</f>
        <v>1.44088953303737E-2</v>
      </c>
      <c r="AD19" s="38"/>
      <c r="AE19" s="109">
        <f t="shared" si="5"/>
        <v>1.6513245682575735E-2</v>
      </c>
      <c r="AF19" s="109"/>
      <c r="AG19" s="109">
        <f t="shared" si="6"/>
        <v>1.9722371324572961E-2</v>
      </c>
      <c r="AH19" s="109"/>
      <c r="AI19" s="109">
        <f t="shared" si="7"/>
        <v>0.21192867654299014</v>
      </c>
      <c r="AJ19" s="38"/>
      <c r="AK19" s="109">
        <f>R19/($R$15-$R$21)*100</f>
        <v>0.11460888696555947</v>
      </c>
      <c r="AL19" s="38"/>
    </row>
    <row r="20" spans="1:38" s="52" customFormat="1" ht="12">
      <c r="A20" s="121" t="s">
        <v>66</v>
      </c>
      <c r="B20" s="37">
        <v>42505.350770502206</v>
      </c>
      <c r="C20" s="38"/>
      <c r="D20" s="37">
        <v>40211.892145056619</v>
      </c>
      <c r="E20" s="38"/>
      <c r="F20" s="37">
        <v>32994.437203149821</v>
      </c>
      <c r="G20" s="38"/>
      <c r="H20" s="37">
        <v>47739</v>
      </c>
      <c r="I20" s="38"/>
      <c r="J20" s="37">
        <v>54937.200674983324</v>
      </c>
      <c r="K20" s="37"/>
      <c r="L20" s="37">
        <v>65735.779670376316</v>
      </c>
      <c r="M20" s="37"/>
      <c r="N20" s="37">
        <v>83560.275684856548</v>
      </c>
      <c r="O20" s="37"/>
      <c r="P20" s="37">
        <v>72412.962050000002</v>
      </c>
      <c r="Q20" s="37"/>
      <c r="R20" s="37">
        <v>34966.437852642033</v>
      </c>
      <c r="S20" s="37"/>
      <c r="T20" s="127"/>
      <c r="U20" s="108">
        <v>95.962919424921097</v>
      </c>
      <c r="V20" s="108"/>
      <c r="W20" s="108">
        <v>97.235259996759837</v>
      </c>
      <c r="X20" s="111"/>
      <c r="Y20" s="108">
        <v>99.698012772418252</v>
      </c>
      <c r="Z20" s="111"/>
      <c r="AA20" s="109">
        <v>99.156714092844538</v>
      </c>
      <c r="AB20" s="111"/>
      <c r="AC20" s="109">
        <f>J20/($J$15-$J$21)*100</f>
        <v>99.869264578116201</v>
      </c>
      <c r="AD20" s="38"/>
      <c r="AE20" s="109">
        <f t="shared" si="5"/>
        <v>99.713038628042412</v>
      </c>
      <c r="AF20" s="109"/>
      <c r="AG20" s="109">
        <f t="shared" si="6"/>
        <v>99.562911064942199</v>
      </c>
      <c r="AH20" s="109"/>
      <c r="AI20" s="109">
        <f t="shared" si="7"/>
        <v>98.926966593325687</v>
      </c>
      <c r="AJ20" s="38"/>
      <c r="AK20" s="109">
        <f>R20/($R$15-$R$21)*100</f>
        <v>99.632860881447783</v>
      </c>
      <c r="AL20" s="38"/>
    </row>
    <row r="21" spans="1:38" s="52" customFormat="1" ht="12">
      <c r="A21" s="121" t="s">
        <v>3</v>
      </c>
      <c r="B21" s="37">
        <v>0</v>
      </c>
      <c r="C21" s="38"/>
      <c r="D21" s="37">
        <v>5.7790891666666662</v>
      </c>
      <c r="E21" s="38" t="s">
        <v>72</v>
      </c>
      <c r="F21" s="37">
        <v>214.78381147241677</v>
      </c>
      <c r="G21" s="38" t="s">
        <v>72</v>
      </c>
      <c r="H21" s="37">
        <v>593</v>
      </c>
      <c r="I21" s="38"/>
      <c r="J21" s="37">
        <v>580.31406688867332</v>
      </c>
      <c r="K21" s="37"/>
      <c r="L21" s="37">
        <v>687.07059065635394</v>
      </c>
      <c r="M21" s="37"/>
      <c r="N21" s="37">
        <v>2811.6004077168723</v>
      </c>
      <c r="O21" s="37"/>
      <c r="P21" s="37">
        <v>5029.258973</v>
      </c>
      <c r="Q21" s="37"/>
      <c r="R21" s="37">
        <v>3094.9330171862434</v>
      </c>
      <c r="S21" s="37"/>
      <c r="T21" s="127"/>
      <c r="U21" s="40">
        <v>0</v>
      </c>
      <c r="V21" s="40"/>
      <c r="W21" s="104" t="s">
        <v>81</v>
      </c>
      <c r="X21" s="111"/>
      <c r="Y21" s="104" t="s">
        <v>81</v>
      </c>
      <c r="Z21" s="111"/>
      <c r="AA21" s="104" t="s">
        <v>81</v>
      </c>
      <c r="AB21" s="111"/>
      <c r="AC21" s="104" t="s">
        <v>81</v>
      </c>
      <c r="AD21" s="38"/>
      <c r="AE21" s="104" t="s">
        <v>81</v>
      </c>
      <c r="AF21" s="104"/>
      <c r="AG21" s="104" t="s">
        <v>81</v>
      </c>
      <c r="AH21" s="104"/>
      <c r="AI21" s="104" t="s">
        <v>81</v>
      </c>
      <c r="AJ21" s="38"/>
      <c r="AK21" s="104" t="s">
        <v>81</v>
      </c>
      <c r="AL21" s="38"/>
    </row>
    <row r="22" spans="1:38" s="24" customFormat="1" ht="6.6" customHeight="1">
      <c r="A22" s="27"/>
      <c r="B22" s="37"/>
      <c r="C22" s="38"/>
      <c r="D22" s="37"/>
      <c r="E22" s="38"/>
      <c r="F22" s="37"/>
      <c r="G22" s="38"/>
      <c r="H22" s="37"/>
      <c r="I22" s="38"/>
      <c r="J22" s="38"/>
      <c r="K22" s="38"/>
      <c r="L22" s="38"/>
      <c r="M22" s="38"/>
      <c r="N22" s="38"/>
      <c r="O22" s="38"/>
      <c r="P22" s="38"/>
      <c r="Q22" s="38"/>
      <c r="R22" s="38"/>
      <c r="S22" s="38"/>
      <c r="T22" s="127"/>
      <c r="U22" s="108"/>
      <c r="V22" s="108"/>
      <c r="W22" s="108"/>
      <c r="X22" s="108"/>
      <c r="Y22" s="108"/>
      <c r="Z22" s="108"/>
      <c r="AA22" s="108"/>
      <c r="AB22" s="108"/>
      <c r="AC22" s="38"/>
      <c r="AD22" s="38"/>
      <c r="AE22" s="38"/>
      <c r="AF22" s="38"/>
      <c r="AG22" s="38"/>
      <c r="AH22" s="38"/>
      <c r="AI22" s="38"/>
      <c r="AJ22" s="38"/>
      <c r="AK22" s="38"/>
      <c r="AL22" s="38"/>
    </row>
    <row r="23" spans="1:38" s="28" customFormat="1" ht="49.5">
      <c r="A23" s="12" t="s">
        <v>115</v>
      </c>
      <c r="B23" s="43">
        <v>44293.515688377185</v>
      </c>
      <c r="C23" s="34"/>
      <c r="D23" s="43">
        <v>41361.036581558314</v>
      </c>
      <c r="E23" s="34"/>
      <c r="F23" s="43">
        <v>33309.161809223035</v>
      </c>
      <c r="G23" s="34"/>
      <c r="H23" s="43">
        <v>48738</v>
      </c>
      <c r="I23" s="34"/>
      <c r="J23" s="43">
        <f>SUM(J24:J27)</f>
        <v>55589.431143155787</v>
      </c>
      <c r="K23" s="43"/>
      <c r="L23" s="43">
        <f t="shared" ref="L23:R23" si="8">SUM(L24:L27)</f>
        <v>66612.02942737285</v>
      </c>
      <c r="M23" s="43"/>
      <c r="N23" s="43">
        <f t="shared" si="8"/>
        <v>86738.712211782418</v>
      </c>
      <c r="O23" s="43"/>
      <c r="P23" s="43">
        <f t="shared" si="8"/>
        <v>78227.664364000011</v>
      </c>
      <c r="Q23" s="34"/>
      <c r="R23" s="43">
        <f t="shared" si="8"/>
        <v>38190.219394888671</v>
      </c>
      <c r="S23" s="34"/>
      <c r="T23" s="126"/>
      <c r="U23" s="106">
        <v>99.999999999999943</v>
      </c>
      <c r="V23" s="106"/>
      <c r="W23" s="106">
        <v>99.999999999999744</v>
      </c>
      <c r="X23" s="106"/>
      <c r="Y23" s="106">
        <v>99.999999999999915</v>
      </c>
      <c r="Z23" s="106"/>
      <c r="AA23" s="106">
        <v>100</v>
      </c>
      <c r="AB23" s="106"/>
      <c r="AC23" s="106">
        <f>SUM(AC24:AC26)</f>
        <v>100</v>
      </c>
      <c r="AD23" s="106"/>
      <c r="AE23" s="106">
        <f>SUM(AE24:AE26)</f>
        <v>100.00000000000001</v>
      </c>
      <c r="AF23" s="106"/>
      <c r="AG23" s="106">
        <f t="shared" ref="AG23:AI23" si="9">SUM(AG24:AG26)</f>
        <v>100</v>
      </c>
      <c r="AH23" s="106"/>
      <c r="AI23" s="106">
        <f t="shared" si="9"/>
        <v>99.999999999999986</v>
      </c>
      <c r="AJ23" s="34"/>
      <c r="AK23" s="106">
        <f t="shared" ref="AK23" si="10">SUM(AK24:AK26)</f>
        <v>99.999999999999986</v>
      </c>
      <c r="AL23" s="34"/>
    </row>
    <row r="24" spans="1:38" s="24" customFormat="1" ht="12">
      <c r="A24" s="121" t="s">
        <v>42</v>
      </c>
      <c r="B24" s="37">
        <v>30879.356523520531</v>
      </c>
      <c r="C24" s="38"/>
      <c r="D24" s="37">
        <v>26556.770372102434</v>
      </c>
      <c r="E24" s="38"/>
      <c r="F24" s="37">
        <v>21984.090143986454</v>
      </c>
      <c r="G24" s="38"/>
      <c r="H24" s="37">
        <v>36246</v>
      </c>
      <c r="I24" s="38"/>
      <c r="J24" s="37">
        <v>40614.847111180468</v>
      </c>
      <c r="K24" s="38"/>
      <c r="L24" s="37">
        <v>55592.744145892808</v>
      </c>
      <c r="M24" s="38"/>
      <c r="N24" s="37">
        <v>74261.271360704573</v>
      </c>
      <c r="O24" s="38"/>
      <c r="P24" s="37">
        <v>65012.867120000003</v>
      </c>
      <c r="Q24" s="38"/>
      <c r="R24" s="37">
        <v>31826.276978001784</v>
      </c>
      <c r="S24" s="38"/>
      <c r="T24" s="127"/>
      <c r="U24" s="108">
        <v>69.715298150567435</v>
      </c>
      <c r="V24" s="108"/>
      <c r="W24" s="108">
        <v>64.212097486841614</v>
      </c>
      <c r="X24" s="108"/>
      <c r="Y24" s="108">
        <v>66.358927413642022</v>
      </c>
      <c r="Z24" s="108"/>
      <c r="AA24" s="109">
        <v>75.143046687121654</v>
      </c>
      <c r="AB24" s="108"/>
      <c r="AC24" s="164">
        <f>J24/($J$23-$J$27)*100</f>
        <v>73.745527582459474</v>
      </c>
      <c r="AD24" s="164"/>
      <c r="AE24" s="164">
        <f>L24/($L$23-$L$27)*100</f>
        <v>84.045051671172658</v>
      </c>
      <c r="AF24" s="164"/>
      <c r="AG24" s="164">
        <f>N24/($N$23-$N$27)*100</f>
        <v>87.612248505640125</v>
      </c>
      <c r="AH24" s="164"/>
      <c r="AI24" s="164">
        <f>P24/($P$23-$P$27)*100</f>
        <v>87.394894927542182</v>
      </c>
      <c r="AJ24" s="38"/>
      <c r="AK24" s="164">
        <f>R24/($R$23-$R$27)*100</f>
        <v>88.596762053608174</v>
      </c>
      <c r="AL24" s="38"/>
    </row>
    <row r="25" spans="1:38" s="24" customFormat="1" ht="12">
      <c r="A25" s="121" t="s">
        <v>43</v>
      </c>
      <c r="B25" s="37">
        <v>11001.397420287238</v>
      </c>
      <c r="C25" s="38"/>
      <c r="D25" s="37">
        <v>11798.263592336534</v>
      </c>
      <c r="E25" s="38"/>
      <c r="F25" s="37">
        <v>7569.2069967523166</v>
      </c>
      <c r="G25" s="38"/>
      <c r="H25" s="37">
        <v>9198</v>
      </c>
      <c r="I25" s="38"/>
      <c r="J25" s="37">
        <v>10668.370297759082</v>
      </c>
      <c r="K25" s="38"/>
      <c r="L25" s="37">
        <v>7496.5919973842128</v>
      </c>
      <c r="M25" s="38"/>
      <c r="N25" s="37">
        <v>7618.8083029574027</v>
      </c>
      <c r="O25" s="38"/>
      <c r="P25" s="37">
        <v>7314.9151169999996</v>
      </c>
      <c r="Q25" s="38"/>
      <c r="R25" s="37">
        <v>2985.3464635484456</v>
      </c>
      <c r="S25" s="38"/>
      <c r="T25" s="127"/>
      <c r="U25" s="108">
        <v>24.837489752871541</v>
      </c>
      <c r="V25" s="108"/>
      <c r="W25" s="108">
        <v>28.527235855546955</v>
      </c>
      <c r="X25" s="108"/>
      <c r="Y25" s="108">
        <v>22.847634556925868</v>
      </c>
      <c r="Z25" s="108"/>
      <c r="AA25" s="109">
        <v>19.068745335434116</v>
      </c>
      <c r="AB25" s="108"/>
      <c r="AC25" s="164">
        <f t="shared" ref="AC25:AC26" si="11">J25/($J$23-$J$27)*100</f>
        <v>19.370861938729504</v>
      </c>
      <c r="AD25" s="38"/>
      <c r="AE25" s="164">
        <f t="shared" ref="AE25:AE26" si="12">L25/($L$23-$L$27)*100</f>
        <v>11.333339835220272</v>
      </c>
      <c r="AF25" s="164"/>
      <c r="AG25" s="164">
        <f t="shared" ref="AG25:AG26" si="13">N25/($N$23-$N$27)*100</f>
        <v>8.9885469791289765</v>
      </c>
      <c r="AH25" s="164"/>
      <c r="AI25" s="164">
        <f t="shared" ref="AI25:AI26" si="14">P25/($P$23-$P$27)*100</f>
        <v>9.8332263500103423</v>
      </c>
      <c r="AJ25" s="38"/>
      <c r="AK25" s="164">
        <f>R25/($R$23-$R$27)*100</f>
        <v>8.3104923161888617</v>
      </c>
      <c r="AL25" s="38"/>
    </row>
    <row r="26" spans="1:38" s="24" customFormat="1" ht="12">
      <c r="A26" s="121" t="s">
        <v>74</v>
      </c>
      <c r="B26" s="37">
        <v>2412.7617445694186</v>
      </c>
      <c r="C26" s="38"/>
      <c r="D26" s="37">
        <v>3002.8587247764881</v>
      </c>
      <c r="E26" s="38"/>
      <c r="F26" s="37">
        <v>3575.7647667129763</v>
      </c>
      <c r="G26" s="38"/>
      <c r="H26" s="37">
        <v>2792</v>
      </c>
      <c r="I26" s="38"/>
      <c r="J26" s="37">
        <v>3791.1015940216503</v>
      </c>
      <c r="K26" s="38"/>
      <c r="L26" s="37">
        <v>3057.025885745391</v>
      </c>
      <c r="M26" s="38"/>
      <c r="N26" s="37">
        <v>2881.2095708266611</v>
      </c>
      <c r="O26" s="38"/>
      <c r="P26" s="37">
        <v>2061.9943899999998</v>
      </c>
      <c r="Q26" s="38"/>
      <c r="R26" s="37">
        <v>1110.9952188747652</v>
      </c>
      <c r="S26" s="38"/>
      <c r="T26" s="127"/>
      <c r="U26" s="108">
        <v>5.44721209656098</v>
      </c>
      <c r="V26" s="108"/>
      <c r="W26" s="108">
        <v>7.2606666576111856</v>
      </c>
      <c r="X26" s="108"/>
      <c r="Y26" s="108">
        <v>10.79343802943202</v>
      </c>
      <c r="Z26" s="108"/>
      <c r="AA26" s="109">
        <v>5.788207977444233</v>
      </c>
      <c r="AB26" s="108"/>
      <c r="AC26" s="164">
        <f t="shared" si="11"/>
        <v>6.8836104788110282</v>
      </c>
      <c r="AD26" s="38"/>
      <c r="AE26" s="164">
        <f t="shared" si="12"/>
        <v>4.6216084936070843</v>
      </c>
      <c r="AF26" s="164"/>
      <c r="AG26" s="164">
        <f t="shared" si="13"/>
        <v>3.3992045152309012</v>
      </c>
      <c r="AH26" s="164"/>
      <c r="AI26" s="164">
        <f t="shared" si="14"/>
        <v>2.7718787224474499</v>
      </c>
      <c r="AJ26" s="38"/>
      <c r="AK26" s="164">
        <f>R26/($R$23-$R$27)*100</f>
        <v>3.0927456302029546</v>
      </c>
      <c r="AL26" s="38"/>
    </row>
    <row r="27" spans="1:38" s="24" customFormat="1" ht="12">
      <c r="A27" s="121" t="s">
        <v>3</v>
      </c>
      <c r="B27" s="37">
        <v>0</v>
      </c>
      <c r="C27" s="38"/>
      <c r="D27" s="37">
        <v>3.1438923428571428</v>
      </c>
      <c r="E27" s="38" t="s">
        <v>72</v>
      </c>
      <c r="F27" s="37">
        <v>180.09990177128873</v>
      </c>
      <c r="G27" s="38" t="s">
        <v>72</v>
      </c>
      <c r="H27" s="37">
        <v>502</v>
      </c>
      <c r="I27" s="38"/>
      <c r="J27" s="37">
        <v>515.11214019458555</v>
      </c>
      <c r="K27" s="38"/>
      <c r="L27" s="37">
        <v>465.66739835044922</v>
      </c>
      <c r="M27" s="38" t="s">
        <v>72</v>
      </c>
      <c r="N27" s="37">
        <v>1977.4229772937845</v>
      </c>
      <c r="O27" s="38"/>
      <c r="P27" s="37">
        <v>3837.887737</v>
      </c>
      <c r="Q27" s="38"/>
      <c r="R27" s="37">
        <v>2267.6007344636741</v>
      </c>
      <c r="S27" s="38"/>
      <c r="T27" s="127"/>
      <c r="U27" s="40">
        <v>0</v>
      </c>
      <c r="V27" s="109"/>
      <c r="W27" s="104" t="s">
        <v>81</v>
      </c>
      <c r="X27" s="108"/>
      <c r="Y27" s="104" t="s">
        <v>81</v>
      </c>
      <c r="Z27" s="108"/>
      <c r="AA27" s="104" t="s">
        <v>81</v>
      </c>
      <c r="AB27" s="108"/>
      <c r="AC27" s="104" t="s">
        <v>81</v>
      </c>
      <c r="AD27" s="38"/>
      <c r="AE27" s="104" t="s">
        <v>81</v>
      </c>
      <c r="AF27" s="104"/>
      <c r="AG27" s="104" t="s">
        <v>81</v>
      </c>
      <c r="AH27" s="104"/>
      <c r="AI27" s="104" t="s">
        <v>81</v>
      </c>
      <c r="AJ27" s="38"/>
      <c r="AK27" s="104" t="s">
        <v>81</v>
      </c>
      <c r="AL27" s="38"/>
    </row>
    <row r="28" spans="1:38" s="24" customFormat="1" ht="6.6" customHeight="1">
      <c r="A28" s="27"/>
      <c r="B28" s="37"/>
      <c r="C28" s="38"/>
      <c r="D28" s="37"/>
      <c r="E28" s="38"/>
      <c r="F28" s="37"/>
      <c r="G28" s="38"/>
      <c r="H28" s="37"/>
      <c r="I28" s="38"/>
      <c r="J28" s="38"/>
      <c r="K28" s="38"/>
      <c r="L28" s="38"/>
      <c r="M28" s="38"/>
      <c r="N28" s="38"/>
      <c r="O28" s="38"/>
      <c r="P28" s="38"/>
      <c r="Q28" s="38"/>
      <c r="R28" s="38"/>
      <c r="S28" s="38"/>
      <c r="T28" s="127"/>
      <c r="U28" s="108"/>
      <c r="V28" s="108"/>
      <c r="W28" s="108"/>
      <c r="X28" s="108"/>
      <c r="Y28" s="108"/>
      <c r="Z28" s="108"/>
      <c r="AA28" s="108"/>
      <c r="AB28" s="108"/>
      <c r="AC28" s="38"/>
      <c r="AD28" s="38"/>
      <c r="AE28" s="38"/>
      <c r="AF28" s="38"/>
      <c r="AG28" s="38"/>
      <c r="AH28" s="38"/>
      <c r="AI28" s="38"/>
      <c r="AJ28" s="38"/>
      <c r="AK28" s="38"/>
      <c r="AL28" s="38"/>
    </row>
    <row r="29" spans="1:38" s="28" customFormat="1" ht="24">
      <c r="A29" s="12" t="s">
        <v>44</v>
      </c>
      <c r="B29" s="43">
        <v>44293.515688377185</v>
      </c>
      <c r="C29" s="34"/>
      <c r="D29" s="43">
        <v>41361.036581558408</v>
      </c>
      <c r="E29" s="34"/>
      <c r="F29" s="43">
        <v>33309.161809223027</v>
      </c>
      <c r="G29" s="34"/>
      <c r="H29" s="43">
        <v>48738</v>
      </c>
      <c r="I29" s="34"/>
      <c r="J29" s="43">
        <f>SUM(J30:J32)</f>
        <v>55589.43114315594</v>
      </c>
      <c r="K29" s="43"/>
      <c r="L29" s="43">
        <f t="shared" ref="L29:R29" si="15">SUM(L30:L32)</f>
        <v>66612.029427372894</v>
      </c>
      <c r="M29" s="43"/>
      <c r="N29" s="43">
        <f t="shared" si="15"/>
        <v>86738.712211782709</v>
      </c>
      <c r="O29" s="43"/>
      <c r="P29" s="43">
        <f t="shared" si="15"/>
        <v>78227.664361000003</v>
      </c>
      <c r="Q29" s="34"/>
      <c r="R29" s="43">
        <f t="shared" si="15"/>
        <v>38190.219394888773</v>
      </c>
      <c r="S29" s="34"/>
      <c r="T29" s="126"/>
      <c r="U29" s="106">
        <v>99.999999999999943</v>
      </c>
      <c r="V29" s="106"/>
      <c r="W29" s="106">
        <v>99.999999999999986</v>
      </c>
      <c r="X29" s="106"/>
      <c r="Y29" s="106">
        <v>99.999999999999886</v>
      </c>
      <c r="Z29" s="106"/>
      <c r="AA29" s="106">
        <v>100</v>
      </c>
      <c r="AB29" s="106"/>
      <c r="AC29" s="106">
        <f>SUM(AC30:AC31)</f>
        <v>100</v>
      </c>
      <c r="AD29" s="106"/>
      <c r="AE29" s="106">
        <f t="shared" ref="AE29:AI29" si="16">SUM(AE30:AE31)</f>
        <v>100.00000000000001</v>
      </c>
      <c r="AF29" s="106"/>
      <c r="AG29" s="106">
        <f t="shared" si="16"/>
        <v>100.00000000000001</v>
      </c>
      <c r="AH29" s="106"/>
      <c r="AI29" s="106">
        <f t="shared" si="16"/>
        <v>100</v>
      </c>
      <c r="AJ29" s="34"/>
      <c r="AK29" s="106">
        <f t="shared" ref="AK29" si="17">SUM(AK30:AK31)</f>
        <v>100</v>
      </c>
      <c r="AL29" s="34"/>
    </row>
    <row r="30" spans="1:38" s="24" customFormat="1" ht="12">
      <c r="A30" s="121" t="s">
        <v>45</v>
      </c>
      <c r="B30" s="37">
        <v>34253.450406331911</v>
      </c>
      <c r="C30" s="38"/>
      <c r="D30" s="37">
        <v>33528.076136185504</v>
      </c>
      <c r="E30" s="38"/>
      <c r="F30" s="37">
        <v>24306.355177767888</v>
      </c>
      <c r="G30" s="38"/>
      <c r="H30" s="37">
        <v>34835</v>
      </c>
      <c r="I30" s="38"/>
      <c r="J30" s="37">
        <v>44953.612215568821</v>
      </c>
      <c r="K30" s="38"/>
      <c r="L30" s="37">
        <v>58914.336154202545</v>
      </c>
      <c r="M30" s="38"/>
      <c r="N30" s="37">
        <v>78674.167074984478</v>
      </c>
      <c r="O30" s="38"/>
      <c r="P30" s="37">
        <v>65314.725749999998</v>
      </c>
      <c r="Q30" s="38"/>
      <c r="R30" s="37">
        <v>27424.415863597791</v>
      </c>
      <c r="S30" s="38"/>
      <c r="T30" s="127"/>
      <c r="U30" s="108">
        <v>77.33287790320999</v>
      </c>
      <c r="V30" s="108"/>
      <c r="W30" s="108">
        <v>81.13828347371097</v>
      </c>
      <c r="X30" s="108"/>
      <c r="Y30" s="108">
        <v>73.517331422495346</v>
      </c>
      <c r="Z30" s="108"/>
      <c r="AA30" s="109">
        <v>72.46572777766221</v>
      </c>
      <c r="AB30" s="108"/>
      <c r="AC30" s="164">
        <f>J30/($J$29-$J$32)*100</f>
        <v>81.729868691167383</v>
      </c>
      <c r="AD30" s="164"/>
      <c r="AE30" s="164">
        <f>L30/($L$29-$L$32)*100</f>
        <v>89.354524071400704</v>
      </c>
      <c r="AF30" s="164"/>
      <c r="AG30" s="164">
        <f>N30/($N$29-$N$32)*100</f>
        <v>93.191618534631004</v>
      </c>
      <c r="AH30" s="164"/>
      <c r="AI30" s="164">
        <f>P30/($P$29-$P$32)*100</f>
        <v>88.58934232223298</v>
      </c>
      <c r="AJ30" s="38"/>
      <c r="AK30" s="164">
        <f>R30/($R$29-$R$32)*100</f>
        <v>77.539186224873049</v>
      </c>
      <c r="AL30" s="38"/>
    </row>
    <row r="31" spans="1:38" s="24" customFormat="1" ht="12">
      <c r="A31" s="121" t="s">
        <v>112</v>
      </c>
      <c r="B31" s="37">
        <v>10040.065282045274</v>
      </c>
      <c r="C31" s="38"/>
      <c r="D31" s="37">
        <v>7794.0651524562363</v>
      </c>
      <c r="E31" s="38"/>
      <c r="F31" s="37">
        <v>8755.7197200302016</v>
      </c>
      <c r="G31" s="38"/>
      <c r="H31" s="37">
        <v>13236</v>
      </c>
      <c r="I31" s="38"/>
      <c r="J31" s="37">
        <v>10049.060534873266</v>
      </c>
      <c r="K31" s="38"/>
      <c r="L31" s="37">
        <v>7018.9075919403531</v>
      </c>
      <c r="M31" s="38"/>
      <c r="N31" s="37">
        <v>5747.7673350808655</v>
      </c>
      <c r="O31" s="38"/>
      <c r="P31" s="37">
        <v>8412.7950079999991</v>
      </c>
      <c r="Q31" s="38"/>
      <c r="R31" s="37">
        <v>7944.0438776015253</v>
      </c>
      <c r="S31" s="38"/>
      <c r="T31" s="127"/>
      <c r="U31" s="108">
        <v>22.667122096789953</v>
      </c>
      <c r="V31" s="108"/>
      <c r="W31" s="108">
        <v>18.861716526289012</v>
      </c>
      <c r="X31" s="108"/>
      <c r="Y31" s="108">
        <v>26.482668577504541</v>
      </c>
      <c r="Z31" s="108"/>
      <c r="AA31" s="109">
        <v>27.53427222233779</v>
      </c>
      <c r="AB31" s="108"/>
      <c r="AC31" s="164">
        <f>J31/($J$29-$J$32)*100</f>
        <v>18.270131308832617</v>
      </c>
      <c r="AD31" s="38"/>
      <c r="AE31" s="164">
        <f>L31/($L$29-$L$32)*100</f>
        <v>10.645475928599312</v>
      </c>
      <c r="AF31" s="164"/>
      <c r="AG31" s="164">
        <f>N31/($N$29-$N$32)*100</f>
        <v>6.8083814653690036</v>
      </c>
      <c r="AH31" s="164"/>
      <c r="AI31" s="164">
        <f>P31/($P$29-$P$32)*100</f>
        <v>11.410657677767018</v>
      </c>
      <c r="AJ31" s="38"/>
      <c r="AK31" s="164">
        <f>R31/($R$29-$R$32)*100</f>
        <v>22.460813775126947</v>
      </c>
      <c r="AL31" s="38"/>
    </row>
    <row r="32" spans="1:38" s="24" customFormat="1" ht="12">
      <c r="A32" s="121" t="s">
        <v>3</v>
      </c>
      <c r="B32" s="37">
        <v>0</v>
      </c>
      <c r="C32" s="60"/>
      <c r="D32" s="37">
        <v>38.895292916666662</v>
      </c>
      <c r="E32" s="38" t="s">
        <v>72</v>
      </c>
      <c r="F32" s="37">
        <v>247.08691142493981</v>
      </c>
      <c r="G32" s="38" t="s">
        <v>72</v>
      </c>
      <c r="H32" s="37">
        <v>667</v>
      </c>
      <c r="I32" s="38"/>
      <c r="J32" s="37">
        <v>586.75839271385462</v>
      </c>
      <c r="K32" s="38"/>
      <c r="L32" s="37">
        <v>678.78568123000684</v>
      </c>
      <c r="M32" s="38"/>
      <c r="N32" s="37">
        <v>2316.7778017173641</v>
      </c>
      <c r="O32" s="38"/>
      <c r="P32" s="37">
        <v>4500.1436030000004</v>
      </c>
      <c r="Q32" s="38"/>
      <c r="R32" s="37">
        <v>2821.7596536894557</v>
      </c>
      <c r="S32" s="38"/>
      <c r="T32" s="159"/>
      <c r="U32" s="104">
        <v>0</v>
      </c>
      <c r="V32" s="112"/>
      <c r="W32" s="104" t="s">
        <v>81</v>
      </c>
      <c r="X32" s="112"/>
      <c r="Y32" s="104" t="s">
        <v>81</v>
      </c>
      <c r="Z32" s="112"/>
      <c r="AA32" s="104" t="s">
        <v>81</v>
      </c>
      <c r="AB32" s="112"/>
      <c r="AC32" s="104" t="s">
        <v>81</v>
      </c>
      <c r="AD32" s="38"/>
      <c r="AE32" s="104" t="s">
        <v>81</v>
      </c>
      <c r="AF32" s="104"/>
      <c r="AG32" s="104" t="s">
        <v>81</v>
      </c>
      <c r="AH32" s="104"/>
      <c r="AI32" s="104" t="s">
        <v>81</v>
      </c>
      <c r="AJ32" s="38"/>
      <c r="AK32" s="104" t="s">
        <v>81</v>
      </c>
      <c r="AL32" s="38"/>
    </row>
    <row r="33" spans="1:38" s="24" customFormat="1" ht="6.6" customHeight="1">
      <c r="A33" s="53"/>
      <c r="B33" s="42"/>
      <c r="C33" s="38"/>
      <c r="D33" s="42"/>
      <c r="E33" s="38"/>
      <c r="F33" s="42"/>
      <c r="G33" s="38"/>
      <c r="H33" s="42"/>
      <c r="I33" s="38"/>
      <c r="J33" s="38"/>
      <c r="K33" s="38"/>
      <c r="L33" s="38"/>
      <c r="M33" s="38"/>
      <c r="N33" s="38"/>
      <c r="O33" s="38"/>
      <c r="P33" s="38"/>
      <c r="Q33" s="38"/>
      <c r="R33" s="38"/>
      <c r="S33" s="38"/>
      <c r="T33" s="127"/>
      <c r="U33" s="108"/>
      <c r="V33" s="108"/>
      <c r="W33" s="108"/>
      <c r="X33" s="108"/>
      <c r="Y33" s="108"/>
      <c r="Z33" s="108"/>
      <c r="AA33" s="108"/>
      <c r="AB33" s="108"/>
      <c r="AC33" s="38"/>
      <c r="AD33" s="38"/>
      <c r="AE33" s="38"/>
      <c r="AF33" s="38"/>
      <c r="AG33" s="38"/>
      <c r="AH33" s="38"/>
      <c r="AI33" s="38"/>
      <c r="AJ33" s="38"/>
      <c r="AK33" s="38"/>
      <c r="AL33" s="38"/>
    </row>
    <row r="34" spans="1:38" s="28" customFormat="1" ht="24">
      <c r="A34" s="12" t="s">
        <v>145</v>
      </c>
      <c r="B34" s="43">
        <v>44293.515688377178</v>
      </c>
      <c r="C34" s="34"/>
      <c r="D34" s="43">
        <v>41361.036581558365</v>
      </c>
      <c r="E34" s="34"/>
      <c r="F34" s="43">
        <v>33309.161809223042</v>
      </c>
      <c r="G34" s="34"/>
      <c r="H34" s="43">
        <v>48738</v>
      </c>
      <c r="I34" s="34"/>
      <c r="J34" s="43">
        <f>SUM(J35:J37)</f>
        <v>55589.431143156158</v>
      </c>
      <c r="K34" s="43"/>
      <c r="L34" s="43">
        <f t="shared" ref="L34:R34" si="18">SUM(L35:L37)</f>
        <v>66612</v>
      </c>
      <c r="M34" s="43"/>
      <c r="N34" s="43">
        <f t="shared" si="18"/>
        <v>86738.712211782113</v>
      </c>
      <c r="O34" s="43"/>
      <c r="P34" s="43">
        <f t="shared" si="18"/>
        <v>78227.664358500013</v>
      </c>
      <c r="Q34" s="34"/>
      <c r="R34" s="43">
        <f t="shared" si="18"/>
        <v>38190.219394888707</v>
      </c>
      <c r="S34" s="34"/>
      <c r="T34" s="126"/>
      <c r="U34" s="106">
        <v>99.999999999999943</v>
      </c>
      <c r="V34" s="106"/>
      <c r="W34" s="106">
        <v>99.999999999999886</v>
      </c>
      <c r="X34" s="106"/>
      <c r="Y34" s="106">
        <v>99.999999999999929</v>
      </c>
      <c r="Z34" s="106"/>
      <c r="AA34" s="106">
        <v>100</v>
      </c>
      <c r="AB34" s="106"/>
      <c r="AC34" s="106">
        <f>SUM(AC35:AC36)</f>
        <v>99.999999999999986</v>
      </c>
      <c r="AD34" s="106"/>
      <c r="AE34" s="106">
        <f t="shared" ref="AE34:AI34" si="19">SUM(AE35:AE36)</f>
        <v>100</v>
      </c>
      <c r="AF34" s="106"/>
      <c r="AG34" s="106">
        <f t="shared" si="19"/>
        <v>99.999999999999986</v>
      </c>
      <c r="AH34" s="106"/>
      <c r="AI34" s="106">
        <f t="shared" si="19"/>
        <v>99.999999999999986</v>
      </c>
      <c r="AJ34" s="34"/>
      <c r="AK34" s="106">
        <f t="shared" ref="AK34" si="20">SUM(AK35:AK36)</f>
        <v>100</v>
      </c>
      <c r="AL34" s="34"/>
    </row>
    <row r="35" spans="1:38" s="24" customFormat="1" ht="12">
      <c r="A35" s="121" t="s">
        <v>173</v>
      </c>
      <c r="B35" s="37">
        <v>3633.8849544430077</v>
      </c>
      <c r="C35" s="38"/>
      <c r="D35" s="37">
        <v>7009.6116861585142</v>
      </c>
      <c r="E35" s="38"/>
      <c r="F35" s="37">
        <v>4128.4382746965202</v>
      </c>
      <c r="G35" s="38"/>
      <c r="H35" s="37">
        <v>5203</v>
      </c>
      <c r="I35" s="38"/>
      <c r="J35" s="37">
        <v>4902.5268772657255</v>
      </c>
      <c r="K35" s="37"/>
      <c r="L35" s="37">
        <v>4516</v>
      </c>
      <c r="M35" s="38"/>
      <c r="N35" s="37">
        <v>4039.8862230524223</v>
      </c>
      <c r="O35" s="38"/>
      <c r="P35" s="37">
        <v>5365.4930770000001</v>
      </c>
      <c r="Q35" s="38"/>
      <c r="R35" s="37">
        <v>2699.5179963507117</v>
      </c>
      <c r="S35" s="38"/>
      <c r="T35" s="127"/>
      <c r="U35" s="108">
        <v>8.2041014310285458</v>
      </c>
      <c r="V35" s="108"/>
      <c r="W35" s="109">
        <v>16.947379141082454</v>
      </c>
      <c r="X35" s="108"/>
      <c r="Y35" s="109">
        <v>12.39430249954049</v>
      </c>
      <c r="Z35" s="108"/>
      <c r="AA35" s="109">
        <v>10.675448315482786</v>
      </c>
      <c r="AB35" s="108"/>
      <c r="AC35" s="164">
        <f>J35/($J$34-$J$37)*100</f>
        <v>8.8217326302174719</v>
      </c>
      <c r="AD35" s="164"/>
      <c r="AE35" s="164">
        <f>L35/($L$34-$L$37)*100</f>
        <v>6.779559238575632</v>
      </c>
      <c r="AF35" s="164"/>
      <c r="AG35" s="164">
        <f>N35/($N$34-$N$37)*100</f>
        <v>4.6952115995863757</v>
      </c>
      <c r="AH35" s="164"/>
      <c r="AI35" s="164">
        <f>P35/($P$34-$P$37)*100</f>
        <v>6.9165739266936601</v>
      </c>
      <c r="AJ35" s="38"/>
      <c r="AK35" s="164">
        <f>R35/($R$34-$R$37)*100</f>
        <v>7.1969154711754166</v>
      </c>
      <c r="AL35" s="38"/>
    </row>
    <row r="36" spans="1:38" s="24" customFormat="1" ht="12">
      <c r="A36" s="121" t="s">
        <v>174</v>
      </c>
      <c r="B36" s="37">
        <v>40659.630733934173</v>
      </c>
      <c r="C36" s="38"/>
      <c r="D36" s="37">
        <v>34351.424895399854</v>
      </c>
      <c r="E36" s="38"/>
      <c r="F36" s="37">
        <v>29180.723534526522</v>
      </c>
      <c r="G36" s="38"/>
      <c r="H36" s="37">
        <v>43531</v>
      </c>
      <c r="I36" s="38"/>
      <c r="J36" s="37">
        <v>50670.761078355179</v>
      </c>
      <c r="K36" s="37"/>
      <c r="L36" s="37">
        <v>62096</v>
      </c>
      <c r="M36" s="38"/>
      <c r="N36" s="37">
        <v>82002.800828758322</v>
      </c>
      <c r="O36" s="38"/>
      <c r="P36" s="37">
        <v>72208.94094</v>
      </c>
      <c r="Q36" s="38"/>
      <c r="R36" s="37">
        <v>34809.856779032336</v>
      </c>
      <c r="S36" s="38"/>
      <c r="T36" s="127"/>
      <c r="U36" s="108">
        <v>91.795898568971396</v>
      </c>
      <c r="V36" s="108"/>
      <c r="W36" s="108">
        <v>83.052620858917436</v>
      </c>
      <c r="X36" s="108"/>
      <c r="Y36" s="108">
        <v>87.605697500459442</v>
      </c>
      <c r="Z36" s="108"/>
      <c r="AA36" s="109">
        <v>89.324551684517218</v>
      </c>
      <c r="AB36" s="108"/>
      <c r="AC36" s="164">
        <f>J36/($J$34-$J$37)*100</f>
        <v>91.178267369782517</v>
      </c>
      <c r="AD36" s="38"/>
      <c r="AE36" s="164">
        <f>L36/($L$34-$L$37)*100</f>
        <v>93.220440761424371</v>
      </c>
      <c r="AF36" s="164"/>
      <c r="AG36" s="164">
        <f>N36/($N$34-$N$37)*100</f>
        <v>95.304788400413614</v>
      </c>
      <c r="AH36" s="164"/>
      <c r="AI36" s="164">
        <f>P36/($P$34-$P$37)*100</f>
        <v>93.083426073306327</v>
      </c>
      <c r="AJ36" s="38"/>
      <c r="AK36" s="164">
        <f>R36/($R$34-$R$37)*100</f>
        <v>92.803084528824584</v>
      </c>
      <c r="AL36" s="38"/>
    </row>
    <row r="37" spans="1:38" s="24" customFormat="1" ht="12">
      <c r="A37" s="121" t="s">
        <v>3</v>
      </c>
      <c r="B37" s="37">
        <v>0</v>
      </c>
      <c r="C37" s="60"/>
      <c r="D37" s="37">
        <v>0</v>
      </c>
      <c r="E37" s="60"/>
      <c r="F37" s="37">
        <v>0</v>
      </c>
      <c r="G37" s="60"/>
      <c r="H37" s="37">
        <v>4</v>
      </c>
      <c r="I37" s="38" t="s">
        <v>72</v>
      </c>
      <c r="J37" s="37">
        <v>16.143187535252782</v>
      </c>
      <c r="K37" s="37" t="s">
        <v>72</v>
      </c>
      <c r="L37" s="37">
        <v>0</v>
      </c>
      <c r="M37" s="38"/>
      <c r="N37" s="37">
        <v>696.02515997136754</v>
      </c>
      <c r="O37" s="38" t="s">
        <v>72</v>
      </c>
      <c r="P37" s="37">
        <v>653.23034150000001</v>
      </c>
      <c r="Q37" s="37" t="s">
        <v>72</v>
      </c>
      <c r="R37" s="37">
        <v>680.84461950566379</v>
      </c>
      <c r="S37" s="37" t="s">
        <v>72</v>
      </c>
      <c r="T37" s="159"/>
      <c r="U37" s="104">
        <v>0</v>
      </c>
      <c r="V37" s="112"/>
      <c r="W37" s="104">
        <v>0</v>
      </c>
      <c r="X37" s="112"/>
      <c r="Y37" s="104">
        <v>0</v>
      </c>
      <c r="Z37" s="112"/>
      <c r="AA37" s="104" t="s">
        <v>81</v>
      </c>
      <c r="AB37" s="112"/>
      <c r="AC37" s="104" t="s">
        <v>81</v>
      </c>
      <c r="AD37" s="38"/>
      <c r="AE37" s="104">
        <v>0</v>
      </c>
      <c r="AF37" s="104"/>
      <c r="AG37" s="104" t="s">
        <v>81</v>
      </c>
      <c r="AH37" s="104"/>
      <c r="AI37" s="104" t="s">
        <v>81</v>
      </c>
      <c r="AJ37" s="38"/>
      <c r="AK37" s="104" t="s">
        <v>81</v>
      </c>
      <c r="AL37" s="38"/>
    </row>
    <row r="38" spans="1:38" s="24" customFormat="1" ht="6.6" customHeight="1">
      <c r="A38" s="53"/>
      <c r="B38" s="42"/>
      <c r="C38" s="38"/>
      <c r="D38" s="42"/>
      <c r="E38" s="38"/>
      <c r="F38" s="42"/>
      <c r="G38" s="38"/>
      <c r="H38" s="42"/>
      <c r="I38" s="38"/>
      <c r="J38" s="38"/>
      <c r="K38" s="38"/>
      <c r="L38" s="38"/>
      <c r="M38" s="38"/>
      <c r="N38" s="38"/>
      <c r="O38" s="38"/>
      <c r="P38" s="38"/>
      <c r="Q38" s="38"/>
      <c r="R38" s="38"/>
      <c r="S38" s="38"/>
      <c r="T38" s="127"/>
      <c r="U38" s="108"/>
      <c r="V38" s="108"/>
      <c r="W38" s="108"/>
      <c r="X38" s="108"/>
      <c r="Y38" s="108"/>
      <c r="Z38" s="108"/>
      <c r="AA38" s="108"/>
      <c r="AB38" s="108"/>
      <c r="AC38" s="38"/>
      <c r="AD38" s="38"/>
      <c r="AE38" s="38"/>
      <c r="AF38" s="38"/>
      <c r="AG38" s="38"/>
      <c r="AH38" s="38"/>
      <c r="AI38" s="38"/>
      <c r="AJ38" s="38"/>
      <c r="AK38" s="38"/>
      <c r="AL38" s="38"/>
    </row>
    <row r="39" spans="1:38" s="28" customFormat="1" ht="25.5">
      <c r="A39" s="12" t="s">
        <v>116</v>
      </c>
      <c r="B39" s="43">
        <v>44293.515688377236</v>
      </c>
      <c r="C39" s="34"/>
      <c r="D39" s="43">
        <v>41361.036581558306</v>
      </c>
      <c r="E39" s="34"/>
      <c r="F39" s="43">
        <v>33309.161809222896</v>
      </c>
      <c r="G39" s="34"/>
      <c r="H39" s="43">
        <v>48738</v>
      </c>
      <c r="I39" s="34"/>
      <c r="J39" s="43">
        <f>J40+J43+J44</f>
        <v>55589.431143155656</v>
      </c>
      <c r="K39" s="43"/>
      <c r="L39" s="43">
        <f t="shared" ref="L39:R39" si="21">L40+L43+L44</f>
        <v>66612.401618709482</v>
      </c>
      <c r="M39" s="43"/>
      <c r="N39" s="43">
        <f t="shared" si="21"/>
        <v>86738.712211782607</v>
      </c>
      <c r="O39" s="43"/>
      <c r="P39" s="43">
        <f t="shared" si="21"/>
        <v>78227.66436000001</v>
      </c>
      <c r="Q39" s="34"/>
      <c r="R39" s="43">
        <f t="shared" si="21"/>
        <v>38190.21939488878</v>
      </c>
      <c r="S39" s="34"/>
      <c r="T39" s="138"/>
      <c r="U39" s="106">
        <v>100.00000000000009</v>
      </c>
      <c r="V39" s="106"/>
      <c r="W39" s="106">
        <v>99.999999999999744</v>
      </c>
      <c r="X39" s="106"/>
      <c r="Y39" s="106">
        <v>99.999999999999517</v>
      </c>
      <c r="Z39" s="106"/>
      <c r="AA39" s="106">
        <v>100</v>
      </c>
      <c r="AB39" s="106"/>
      <c r="AC39" s="106">
        <f>AC40+AC43</f>
        <v>100</v>
      </c>
      <c r="AD39" s="106"/>
      <c r="AE39" s="106">
        <f t="shared" ref="AE39:AI39" si="22">AE40+AE43</f>
        <v>100</v>
      </c>
      <c r="AF39" s="106"/>
      <c r="AG39" s="106">
        <f t="shared" si="22"/>
        <v>100</v>
      </c>
      <c r="AH39" s="106"/>
      <c r="AI39" s="106">
        <f t="shared" si="22"/>
        <v>100</v>
      </c>
      <c r="AJ39" s="106"/>
      <c r="AK39" s="106">
        <f t="shared" ref="AK39" si="23">AK40+AK43</f>
        <v>100</v>
      </c>
      <c r="AL39" s="106"/>
    </row>
    <row r="40" spans="1:38" s="52" customFormat="1" ht="12">
      <c r="A40" s="121" t="s">
        <v>113</v>
      </c>
      <c r="B40" s="37">
        <v>34909.981247091237</v>
      </c>
      <c r="C40" s="38"/>
      <c r="D40" s="37">
        <v>34257.872272472036</v>
      </c>
      <c r="E40" s="38"/>
      <c r="F40" s="37">
        <v>27162.487041101653</v>
      </c>
      <c r="G40" s="38"/>
      <c r="H40" s="37">
        <v>37190</v>
      </c>
      <c r="I40" s="38"/>
      <c r="J40" s="37">
        <f>SUM(J41:J42)</f>
        <v>45169.089422312762</v>
      </c>
      <c r="K40" s="37"/>
      <c r="L40" s="37">
        <v>49818</v>
      </c>
      <c r="M40" s="37"/>
      <c r="N40" s="37">
        <f>SUM(N41:N42)</f>
        <v>60340.265493667204</v>
      </c>
      <c r="O40" s="37"/>
      <c r="P40" s="37">
        <f>SUM(P41:P42)</f>
        <v>52478.654670000004</v>
      </c>
      <c r="Q40" s="38"/>
      <c r="R40" s="37">
        <f>SUM(R41:R42)</f>
        <v>27529.109046300011</v>
      </c>
      <c r="S40" s="38"/>
      <c r="T40" s="160"/>
      <c r="U40" s="108">
        <v>78.905613613307793</v>
      </c>
      <c r="V40" s="108"/>
      <c r="W40" s="108">
        <v>82.874741056138447</v>
      </c>
      <c r="X40" s="111"/>
      <c r="Y40" s="108">
        <v>82.002154608850049</v>
      </c>
      <c r="Z40" s="111"/>
      <c r="AA40" s="109">
        <v>76.669346692229993</v>
      </c>
      <c r="AB40" s="111"/>
      <c r="AC40" s="164">
        <f>J40/($J$39-$J$44)*100</f>
        <v>81.302424296671504</v>
      </c>
      <c r="AD40" s="164"/>
      <c r="AE40" s="164">
        <f>L40/($L$39-$L$44)*100</f>
        <v>75.468748249683443</v>
      </c>
      <c r="AF40" s="164"/>
      <c r="AG40" s="164">
        <f>N40/($N$39-$N$44)*100</f>
        <v>72.270543934169837</v>
      </c>
      <c r="AH40" s="164"/>
      <c r="AI40" s="164">
        <f>P40/($P$39-$P$44)*100</f>
        <v>72.560871622638118</v>
      </c>
      <c r="AJ40" s="38"/>
      <c r="AK40" s="164">
        <f>R40/($R$39-$R$44)*100</f>
        <v>79.349408302401216</v>
      </c>
      <c r="AL40" s="38"/>
    </row>
    <row r="41" spans="1:38" s="24" customFormat="1" ht="12">
      <c r="A41" s="115" t="s">
        <v>68</v>
      </c>
      <c r="B41" s="37">
        <v>4913.0224728751073</v>
      </c>
      <c r="C41" s="38"/>
      <c r="D41" s="37">
        <v>3647.2170874291933</v>
      </c>
      <c r="E41" s="38"/>
      <c r="F41" s="37">
        <v>5698.1793898130763</v>
      </c>
      <c r="G41" s="38"/>
      <c r="H41" s="37">
        <v>11538</v>
      </c>
      <c r="I41" s="38"/>
      <c r="J41" s="37">
        <v>11227.921067395384</v>
      </c>
      <c r="K41" s="37"/>
      <c r="L41" s="37">
        <v>12128.521539237145</v>
      </c>
      <c r="M41" s="38"/>
      <c r="N41" s="37">
        <v>19867.677198151669</v>
      </c>
      <c r="O41" s="38"/>
      <c r="P41" s="37">
        <v>10906.762839999999</v>
      </c>
      <c r="Q41" s="38"/>
      <c r="R41" s="37">
        <v>7398.2297135237268</v>
      </c>
      <c r="S41" s="38"/>
      <c r="T41" s="160"/>
      <c r="U41" s="108">
        <v>11.10470527538545</v>
      </c>
      <c r="V41" s="108"/>
      <c r="W41" s="108">
        <v>8.8231449195722842</v>
      </c>
      <c r="X41" s="108"/>
      <c r="Y41" s="108">
        <v>17.202511191459124</v>
      </c>
      <c r="Z41" s="108"/>
      <c r="AA41" s="109">
        <v>23.786257653534541</v>
      </c>
      <c r="AB41" s="108"/>
      <c r="AC41" s="164">
        <f t="shared" ref="AC41:AC43" si="24">J41/($J$39-$J$44)*100</f>
        <v>20.209776514555557</v>
      </c>
      <c r="AD41" s="38"/>
      <c r="AE41" s="164">
        <f t="shared" ref="AE41:AE43" si="25">L41/($L$39-$L$44)*100</f>
        <v>18.373365825315172</v>
      </c>
      <c r="AF41" s="164"/>
      <c r="AG41" s="164">
        <f t="shared" ref="AG41:AG42" si="26">N41/($N$39-$N$44)*100</f>
        <v>23.795848859326259</v>
      </c>
      <c r="AH41" s="164"/>
      <c r="AI41" s="164">
        <f t="shared" ref="AI41:AI42" si="27">P41/($P$39-$P$44)*100</f>
        <v>15.080497456125046</v>
      </c>
      <c r="AJ41" s="38"/>
      <c r="AK41" s="164">
        <f>R41/($R$39-$R$44)*100</f>
        <v>21.324524134290918</v>
      </c>
      <c r="AL41" s="38"/>
    </row>
    <row r="42" spans="1:38" s="24" customFormat="1" ht="12">
      <c r="A42" s="115" t="s">
        <v>69</v>
      </c>
      <c r="B42" s="37">
        <v>29996.958774216127</v>
      </c>
      <c r="C42" s="38"/>
      <c r="D42" s="37">
        <v>30610.65518504284</v>
      </c>
      <c r="E42" s="38"/>
      <c r="F42" s="37">
        <v>21464.307651288575</v>
      </c>
      <c r="G42" s="38"/>
      <c r="H42" s="37">
        <v>25652</v>
      </c>
      <c r="I42" s="38"/>
      <c r="J42" s="37">
        <v>33941.168354917376</v>
      </c>
      <c r="K42" s="37"/>
      <c r="L42" s="37">
        <v>37689.106269426637</v>
      </c>
      <c r="M42" s="38"/>
      <c r="N42" s="37">
        <v>40472.588295515532</v>
      </c>
      <c r="O42" s="38"/>
      <c r="P42" s="37">
        <v>41571.89183</v>
      </c>
      <c r="Q42" s="38"/>
      <c r="R42" s="37">
        <v>20130.879332776283</v>
      </c>
      <c r="S42" s="38"/>
      <c r="T42" s="127"/>
      <c r="U42" s="108">
        <v>67.800908337922337</v>
      </c>
      <c r="V42" s="108"/>
      <c r="W42" s="109">
        <v>74.051596136566161</v>
      </c>
      <c r="X42" s="108"/>
      <c r="Y42" s="109">
        <v>64.799643417390911</v>
      </c>
      <c r="Z42" s="108"/>
      <c r="AA42" s="109">
        <v>52.883089038695438</v>
      </c>
      <c r="AB42" s="108"/>
      <c r="AC42" s="164">
        <f t="shared" si="24"/>
        <v>61.092647782115939</v>
      </c>
      <c r="AD42" s="38"/>
      <c r="AE42" s="164">
        <f t="shared" si="25"/>
        <v>57.094818595747022</v>
      </c>
      <c r="AF42" s="164"/>
      <c r="AG42" s="164">
        <f t="shared" si="26"/>
        <v>48.474695074843574</v>
      </c>
      <c r="AH42" s="164"/>
      <c r="AI42" s="164">
        <f t="shared" si="27"/>
        <v>57.480374166513059</v>
      </c>
      <c r="AJ42" s="38"/>
      <c r="AK42" s="164">
        <f>R42/($R$39-$R$44)*100</f>
        <v>58.024884168110304</v>
      </c>
      <c r="AL42" s="38"/>
    </row>
    <row r="43" spans="1:38" s="52" customFormat="1" ht="12">
      <c r="A43" s="121" t="s">
        <v>114</v>
      </c>
      <c r="B43" s="37">
        <v>9332.7280462860035</v>
      </c>
      <c r="C43" s="38"/>
      <c r="D43" s="37">
        <v>7079.0560073593751</v>
      </c>
      <c r="E43" s="38"/>
      <c r="F43" s="37">
        <v>5961.6267954999294</v>
      </c>
      <c r="G43" s="38"/>
      <c r="H43" s="37">
        <v>11317</v>
      </c>
      <c r="I43" s="38"/>
      <c r="J43" s="37">
        <v>10387.789493734481</v>
      </c>
      <c r="K43" s="37"/>
      <c r="L43" s="37">
        <v>16193.430102405282</v>
      </c>
      <c r="M43" s="38"/>
      <c r="N43" s="37">
        <v>23151.932307736166</v>
      </c>
      <c r="O43" s="38"/>
      <c r="P43" s="37">
        <v>19844.97306</v>
      </c>
      <c r="Q43" s="38"/>
      <c r="R43" s="37">
        <v>7164.4187760957911</v>
      </c>
      <c r="S43" s="38"/>
      <c r="T43" s="127"/>
      <c r="U43" s="108">
        <v>21.094386386692285</v>
      </c>
      <c r="V43" s="108"/>
      <c r="W43" s="108">
        <v>17.125258943861294</v>
      </c>
      <c r="X43" s="111"/>
      <c r="Y43" s="108">
        <v>17.997845391149465</v>
      </c>
      <c r="Z43" s="111"/>
      <c r="AA43" s="109">
        <v>23.330653307770014</v>
      </c>
      <c r="AB43" s="111"/>
      <c r="AC43" s="164">
        <f t="shared" si="24"/>
        <v>18.697575703328496</v>
      </c>
      <c r="AD43" s="38"/>
      <c r="AE43" s="164">
        <f t="shared" si="25"/>
        <v>24.531251750316549</v>
      </c>
      <c r="AF43" s="164"/>
      <c r="AG43" s="164">
        <f>N43/($N$39-$N$44)*100</f>
        <v>27.729456065830167</v>
      </c>
      <c r="AH43" s="164"/>
      <c r="AI43" s="164">
        <f>P43/($P$39-$P$44)*100</f>
        <v>27.439128377361882</v>
      </c>
      <c r="AJ43" s="38"/>
      <c r="AK43" s="164">
        <f>R43/($R$39-$R$44)*100</f>
        <v>20.650591697598784</v>
      </c>
      <c r="AL43" s="38"/>
    </row>
    <row r="44" spans="1:38" s="24" customFormat="1" ht="12">
      <c r="A44" s="121" t="s">
        <v>3</v>
      </c>
      <c r="B44" s="37">
        <v>50.806395000000009</v>
      </c>
      <c r="C44" s="38" t="s">
        <v>72</v>
      </c>
      <c r="D44" s="37">
        <v>24.108301726898986</v>
      </c>
      <c r="E44" s="38" t="s">
        <v>72</v>
      </c>
      <c r="F44" s="37">
        <v>185.04797262131737</v>
      </c>
      <c r="G44" s="38" t="s">
        <v>72</v>
      </c>
      <c r="H44" s="37">
        <v>231</v>
      </c>
      <c r="I44" s="38" t="s">
        <v>72</v>
      </c>
      <c r="J44" s="37">
        <v>32.552227108410875</v>
      </c>
      <c r="K44" s="37" t="s">
        <v>72</v>
      </c>
      <c r="L44" s="37">
        <v>600.97151630419455</v>
      </c>
      <c r="M44" s="38"/>
      <c r="N44" s="37">
        <v>3246.5144103792463</v>
      </c>
      <c r="O44" s="38"/>
      <c r="P44" s="37">
        <v>5904.0366299999996</v>
      </c>
      <c r="Q44" s="38"/>
      <c r="R44" s="37">
        <v>3496.691572492979</v>
      </c>
      <c r="S44" s="38"/>
      <c r="T44" s="159"/>
      <c r="U44" s="104" t="s">
        <v>81</v>
      </c>
      <c r="V44" s="112"/>
      <c r="W44" s="104" t="s">
        <v>81</v>
      </c>
      <c r="X44" s="112"/>
      <c r="Y44" s="104" t="s">
        <v>81</v>
      </c>
      <c r="Z44" s="112"/>
      <c r="AA44" s="104" t="s">
        <v>81</v>
      </c>
      <c r="AB44" s="112"/>
      <c r="AC44" s="104" t="s">
        <v>81</v>
      </c>
      <c r="AD44" s="38"/>
      <c r="AE44" s="104" t="s">
        <v>81</v>
      </c>
      <c r="AF44" s="104"/>
      <c r="AG44" s="104" t="s">
        <v>81</v>
      </c>
      <c r="AH44" s="104"/>
      <c r="AI44" s="104" t="s">
        <v>81</v>
      </c>
      <c r="AJ44" s="38"/>
      <c r="AK44" s="104" t="s">
        <v>81</v>
      </c>
      <c r="AL44" s="38"/>
    </row>
    <row r="45" spans="1:38" s="24" customFormat="1" ht="6.6" customHeight="1">
      <c r="A45" s="27"/>
      <c r="B45" s="37"/>
      <c r="C45" s="38"/>
      <c r="D45" s="37"/>
      <c r="E45" s="38"/>
      <c r="F45" s="37"/>
      <c r="G45" s="38"/>
      <c r="H45" s="37"/>
      <c r="I45" s="38"/>
      <c r="J45" s="38"/>
      <c r="K45" s="38"/>
      <c r="L45" s="38"/>
      <c r="M45" s="38"/>
      <c r="N45" s="38"/>
      <c r="O45" s="38"/>
      <c r="P45" s="38"/>
      <c r="Q45" s="38"/>
      <c r="R45" s="38"/>
      <c r="S45" s="38"/>
      <c r="T45" s="127"/>
      <c r="U45" s="108"/>
      <c r="V45" s="108"/>
      <c r="W45" s="108"/>
      <c r="X45" s="108"/>
      <c r="Y45" s="108"/>
      <c r="Z45" s="108"/>
      <c r="AA45" s="108"/>
      <c r="AB45" s="108"/>
      <c r="AC45" s="38"/>
      <c r="AD45" s="38"/>
      <c r="AE45" s="38"/>
      <c r="AF45" s="38"/>
      <c r="AG45" s="38"/>
      <c r="AH45" s="38"/>
      <c r="AI45" s="38"/>
      <c r="AJ45" s="38"/>
      <c r="AK45" s="38"/>
      <c r="AL45" s="38"/>
    </row>
    <row r="46" spans="1:38" s="28" customFormat="1" ht="46.5" customHeight="1">
      <c r="A46" s="12" t="s">
        <v>146</v>
      </c>
      <c r="B46" s="43">
        <v>44293.515688377185</v>
      </c>
      <c r="C46" s="38"/>
      <c r="D46" s="43">
        <v>41361.036581558277</v>
      </c>
      <c r="E46" s="38"/>
      <c r="F46" s="43">
        <v>33309.161809223035</v>
      </c>
      <c r="G46" s="38"/>
      <c r="H46" s="43">
        <v>48738</v>
      </c>
      <c r="I46" s="38"/>
      <c r="J46" s="43">
        <f>J47+J50+J51</f>
        <v>55589.431143155591</v>
      </c>
      <c r="K46" s="43"/>
      <c r="L46" s="43">
        <f t="shared" ref="L46" si="28">L47+L50+L51</f>
        <v>66612</v>
      </c>
      <c r="M46" s="43"/>
      <c r="N46" s="43">
        <f>N47+N50+N51</f>
        <v>86738.712211781807</v>
      </c>
      <c r="O46" s="43"/>
      <c r="P46" s="43">
        <f t="shared" ref="P46:R46" si="29">P47+P50+P51</f>
        <v>78227.664359999995</v>
      </c>
      <c r="Q46" s="38"/>
      <c r="R46" s="43">
        <f t="shared" si="29"/>
        <v>38190.219394888656</v>
      </c>
      <c r="S46" s="38"/>
      <c r="T46" s="126"/>
      <c r="U46" s="106">
        <v>99.999999999999943</v>
      </c>
      <c r="V46" s="106"/>
      <c r="W46" s="106">
        <v>99.999999999999687</v>
      </c>
      <c r="X46" s="106"/>
      <c r="Y46" s="106">
        <v>99.999999999999886</v>
      </c>
      <c r="Z46" s="106"/>
      <c r="AA46" s="106">
        <v>99.999999999999986</v>
      </c>
      <c r="AB46" s="106"/>
      <c r="AC46" s="106">
        <f>AC47+AC50</f>
        <v>100</v>
      </c>
      <c r="AD46" s="106"/>
      <c r="AE46" s="106">
        <f t="shared" ref="AE46:AI46" si="30">AE47+AE50</f>
        <v>100</v>
      </c>
      <c r="AF46" s="106"/>
      <c r="AG46" s="106">
        <f t="shared" si="30"/>
        <v>100</v>
      </c>
      <c r="AH46" s="106"/>
      <c r="AI46" s="106">
        <f t="shared" si="30"/>
        <v>100.00000000000001</v>
      </c>
      <c r="AJ46" s="38"/>
      <c r="AK46" s="106">
        <f t="shared" ref="AK46" si="31">AK47+AK50</f>
        <v>100</v>
      </c>
      <c r="AL46" s="38"/>
    </row>
    <row r="47" spans="1:38" s="52" customFormat="1" ht="12">
      <c r="A47" s="121" t="s">
        <v>67</v>
      </c>
      <c r="B47" s="37">
        <v>14123.685612180259</v>
      </c>
      <c r="C47" s="38"/>
      <c r="D47" s="37">
        <v>16603.458298245823</v>
      </c>
      <c r="E47" s="38"/>
      <c r="F47" s="37">
        <v>11775.360230590672</v>
      </c>
      <c r="G47" s="38"/>
      <c r="H47" s="37">
        <v>12931</v>
      </c>
      <c r="I47" s="38"/>
      <c r="J47" s="37">
        <f>SUM(J48:J49)</f>
        <v>16653.846222764649</v>
      </c>
      <c r="K47" s="38"/>
      <c r="L47" s="37">
        <v>12786</v>
      </c>
      <c r="M47" s="38"/>
      <c r="N47" s="37">
        <f>N48+N49</f>
        <v>11854.194523917811</v>
      </c>
      <c r="O47" s="37"/>
      <c r="P47" s="37">
        <f>P48+P49</f>
        <v>10607.928900000001</v>
      </c>
      <c r="Q47" s="38"/>
      <c r="R47" s="37">
        <f>R48+R49</f>
        <v>3535.5261302215044</v>
      </c>
      <c r="S47" s="38"/>
      <c r="T47" s="127"/>
      <c r="U47" s="108">
        <v>31.886576156081397</v>
      </c>
      <c r="V47" s="108"/>
      <c r="W47" s="108">
        <v>40.163350092818852</v>
      </c>
      <c r="X47" s="111"/>
      <c r="Y47" s="108">
        <v>35.58938688997592</v>
      </c>
      <c r="Z47" s="111"/>
      <c r="AA47" s="109">
        <v>26.850640586390913</v>
      </c>
      <c r="AB47" s="111"/>
      <c r="AC47" s="164">
        <f>J47/($J$46-$J$51)*100</f>
        <v>30.287877261846479</v>
      </c>
      <c r="AD47" s="164"/>
      <c r="AE47" s="164">
        <f>L47/($L$46-$L$51)*100</f>
        <v>19.415677103896499</v>
      </c>
      <c r="AF47" s="164"/>
      <c r="AG47" s="164">
        <f>N47/($N$46-$N$51)*100</f>
        <v>14.122568402362088</v>
      </c>
      <c r="AH47" s="164"/>
      <c r="AI47" s="164">
        <f>P47/($P$46-$P$51)*100</f>
        <v>14.495074083944996</v>
      </c>
      <c r="AJ47" s="38"/>
      <c r="AK47" s="164">
        <f>R47/($R$46-$R$51)*100</f>
        <v>10.074076877935894</v>
      </c>
      <c r="AL47" s="38"/>
    </row>
    <row r="48" spans="1:38" s="24" customFormat="1" ht="12">
      <c r="A48" s="142" t="s">
        <v>16</v>
      </c>
      <c r="B48" s="37">
        <v>13969.67705680526</v>
      </c>
      <c r="C48" s="38"/>
      <c r="D48" s="37">
        <v>16349.23877654195</v>
      </c>
      <c r="E48" s="38"/>
      <c r="F48" s="37">
        <v>11296.279667025519</v>
      </c>
      <c r="G48" s="38"/>
      <c r="H48" s="37">
        <v>12295</v>
      </c>
      <c r="I48" s="38"/>
      <c r="J48" s="37">
        <v>16047.767913749818</v>
      </c>
      <c r="K48" s="38"/>
      <c r="L48" s="37">
        <v>12178</v>
      </c>
      <c r="M48" s="38"/>
      <c r="N48" s="37">
        <v>10688.092919045757</v>
      </c>
      <c r="O48" s="38"/>
      <c r="P48" s="37">
        <v>9110.5242870000002</v>
      </c>
      <c r="Q48" s="38"/>
      <c r="R48" s="37">
        <v>3040.1767537531737</v>
      </c>
      <c r="S48" s="38"/>
      <c r="T48" s="127"/>
      <c r="U48" s="108">
        <v>31.538876153086576</v>
      </c>
      <c r="V48" s="108"/>
      <c r="W48" s="108">
        <v>39.548399432106173</v>
      </c>
      <c r="X48" s="108"/>
      <c r="Y48" s="108">
        <v>34.141432585877943</v>
      </c>
      <c r="Z48" s="108"/>
      <c r="AA48" s="109">
        <v>25.530015158122055</v>
      </c>
      <c r="AB48" s="108"/>
      <c r="AC48" s="164">
        <f t="shared" ref="AC48:AC50" si="32">J48/($J$46-$J$51)*100</f>
        <v>29.185619850017126</v>
      </c>
      <c r="AD48" s="38"/>
      <c r="AE48" s="164">
        <f t="shared" ref="AE48:AE50" si="33">L48/($L$46-$L$51)*100</f>
        <v>18.492422631882651</v>
      </c>
      <c r="AF48" s="164"/>
      <c r="AG48" s="164">
        <f t="shared" ref="AG48:AG50" si="34">N48/($N$46-$N$51)*100</f>
        <v>12.733325999963327</v>
      </c>
      <c r="AH48" s="164"/>
      <c r="AI48" s="164">
        <f t="shared" ref="AI48:AI50" si="35">P48/($P$46-$P$51)*100</f>
        <v>12.448963952204199</v>
      </c>
      <c r="AJ48" s="38"/>
      <c r="AK48" s="164">
        <f>R48/($R$46-$R$51)*100</f>
        <v>8.6626355489286802</v>
      </c>
      <c r="AL48" s="38"/>
    </row>
    <row r="49" spans="1:38" s="24" customFormat="1" ht="12">
      <c r="A49" s="142" t="s">
        <v>17</v>
      </c>
      <c r="B49" s="37">
        <v>154.00855537500001</v>
      </c>
      <c r="C49" s="38" t="s">
        <v>72</v>
      </c>
      <c r="D49" s="37">
        <v>254.21952170387445</v>
      </c>
      <c r="E49" s="38"/>
      <c r="F49" s="37">
        <v>479.08056356515192</v>
      </c>
      <c r="G49" s="38"/>
      <c r="H49" s="37">
        <v>636</v>
      </c>
      <c r="I49" s="38"/>
      <c r="J49" s="37">
        <v>606.07830901483112</v>
      </c>
      <c r="K49" s="38"/>
      <c r="L49" s="37">
        <v>608</v>
      </c>
      <c r="M49" s="38"/>
      <c r="N49" s="37">
        <v>1166.1016048720546</v>
      </c>
      <c r="O49" s="38"/>
      <c r="P49" s="37">
        <v>1497.4046129999999</v>
      </c>
      <c r="Q49" s="38"/>
      <c r="R49" s="37">
        <v>495.34937646833072</v>
      </c>
      <c r="S49" s="38"/>
      <c r="T49" s="127"/>
      <c r="U49" s="108">
        <v>0.34770000299482312</v>
      </c>
      <c r="V49" s="108"/>
      <c r="W49" s="108">
        <v>0.61495066071267823</v>
      </c>
      <c r="X49" s="108"/>
      <c r="Y49" s="108">
        <v>1.4479543040979757</v>
      </c>
      <c r="Z49" s="108"/>
      <c r="AA49" s="109">
        <v>1.3206254282688594</v>
      </c>
      <c r="AB49" s="108"/>
      <c r="AC49" s="164">
        <f t="shared" si="32"/>
        <v>1.1022574118293567</v>
      </c>
      <c r="AD49" s="38"/>
      <c r="AE49" s="164">
        <f t="shared" si="33"/>
        <v>0.9232544720138488</v>
      </c>
      <c r="AF49" s="164"/>
      <c r="AG49" s="164">
        <f t="shared" si="34"/>
        <v>1.3892424023987593</v>
      </c>
      <c r="AH49" s="164"/>
      <c r="AI49" s="164">
        <f t="shared" si="35"/>
        <v>2.0461101317407948</v>
      </c>
      <c r="AJ49" s="38"/>
      <c r="AK49" s="164">
        <f>R49/($R$46-$R$51)*100</f>
        <v>1.4114413290072143</v>
      </c>
      <c r="AL49" s="38"/>
    </row>
    <row r="50" spans="1:38" s="52" customFormat="1" ht="12">
      <c r="A50" s="121" t="s">
        <v>66</v>
      </c>
      <c r="B50" s="37">
        <v>30169.830076196926</v>
      </c>
      <c r="C50" s="38"/>
      <c r="D50" s="37">
        <v>24736.365844597389</v>
      </c>
      <c r="E50" s="38"/>
      <c r="F50" s="37">
        <v>21311.358197557631</v>
      </c>
      <c r="G50" s="38"/>
      <c r="H50" s="37">
        <v>35228</v>
      </c>
      <c r="I50" s="38"/>
      <c r="J50" s="37">
        <v>38331.341675310447</v>
      </c>
      <c r="K50" s="38"/>
      <c r="L50" s="37">
        <v>53068</v>
      </c>
      <c r="M50" s="38"/>
      <c r="N50" s="37">
        <v>72083.756323147114</v>
      </c>
      <c r="O50" s="38"/>
      <c r="P50" s="37">
        <v>62575.063049999997</v>
      </c>
      <c r="Q50" s="38"/>
      <c r="R50" s="37">
        <v>31559.760247480906</v>
      </c>
      <c r="S50" s="38"/>
      <c r="T50" s="127"/>
      <c r="U50" s="108">
        <v>68.113423843918554</v>
      </c>
      <c r="V50" s="108"/>
      <c r="W50" s="108">
        <v>59.836649907180828</v>
      </c>
      <c r="X50" s="111"/>
      <c r="Y50" s="108">
        <v>64.410613110023974</v>
      </c>
      <c r="Z50" s="111"/>
      <c r="AA50" s="109">
        <v>73.149359413609076</v>
      </c>
      <c r="AB50" s="111"/>
      <c r="AC50" s="164">
        <f t="shared" si="32"/>
        <v>69.712122738153525</v>
      </c>
      <c r="AD50" s="38"/>
      <c r="AE50" s="164">
        <f t="shared" si="33"/>
        <v>80.584322896103501</v>
      </c>
      <c r="AF50" s="164"/>
      <c r="AG50" s="164">
        <f t="shared" si="34"/>
        <v>85.877431597637909</v>
      </c>
      <c r="AH50" s="164"/>
      <c r="AI50" s="164">
        <f t="shared" si="35"/>
        <v>85.504925916055015</v>
      </c>
      <c r="AJ50" s="38"/>
      <c r="AK50" s="164">
        <f>R50/($R$46-$R$51)*100</f>
        <v>89.925923122064106</v>
      </c>
      <c r="AL50" s="38"/>
    </row>
    <row r="51" spans="1:38" s="52" customFormat="1" ht="12">
      <c r="A51" s="121" t="s">
        <v>3</v>
      </c>
      <c r="B51" s="37">
        <v>0</v>
      </c>
      <c r="C51" s="38"/>
      <c r="D51" s="37">
        <v>21.212438715071595</v>
      </c>
      <c r="E51" s="38" t="s">
        <v>72</v>
      </c>
      <c r="F51" s="37">
        <v>222.44338107472552</v>
      </c>
      <c r="G51" s="38" t="s">
        <v>72</v>
      </c>
      <c r="H51" s="37">
        <v>579</v>
      </c>
      <c r="I51" s="38"/>
      <c r="J51" s="37">
        <v>604.24324508050154</v>
      </c>
      <c r="K51" s="38"/>
      <c r="L51" s="37">
        <v>758</v>
      </c>
      <c r="M51" s="38"/>
      <c r="N51" s="37">
        <v>2800.7613647168732</v>
      </c>
      <c r="O51" s="38"/>
      <c r="P51" s="37">
        <v>5044.6724100000001</v>
      </c>
      <c r="Q51" s="38"/>
      <c r="R51" s="37">
        <v>3094.9330171862434</v>
      </c>
      <c r="S51" s="38"/>
      <c r="T51" s="127"/>
      <c r="U51" s="40">
        <v>0</v>
      </c>
      <c r="V51" s="40"/>
      <c r="W51" s="40" t="s">
        <v>81</v>
      </c>
      <c r="X51" s="111"/>
      <c r="Y51" s="40" t="s">
        <v>81</v>
      </c>
      <c r="Z51" s="111"/>
      <c r="AA51" s="40" t="s">
        <v>81</v>
      </c>
      <c r="AB51" s="111"/>
      <c r="AC51" s="40" t="s">
        <v>81</v>
      </c>
      <c r="AD51" s="38"/>
      <c r="AE51" s="40" t="s">
        <v>81</v>
      </c>
      <c r="AF51" s="40"/>
      <c r="AG51" s="40" t="s">
        <v>81</v>
      </c>
      <c r="AH51" s="40"/>
      <c r="AI51" s="40" t="s">
        <v>81</v>
      </c>
      <c r="AJ51" s="38"/>
      <c r="AK51" s="40" t="s">
        <v>81</v>
      </c>
      <c r="AL51" s="38"/>
    </row>
    <row r="52" spans="1:38" s="24" customFormat="1" ht="6.6" customHeight="1">
      <c r="A52" s="27"/>
      <c r="B52" s="37"/>
      <c r="C52" s="38"/>
      <c r="D52" s="37"/>
      <c r="E52" s="38"/>
      <c r="F52" s="37"/>
      <c r="G52" s="38"/>
      <c r="H52" s="37"/>
      <c r="I52" s="38"/>
      <c r="J52" s="38"/>
      <c r="K52" s="38"/>
      <c r="L52" s="38"/>
      <c r="M52" s="38"/>
      <c r="N52" s="38"/>
      <c r="O52" s="38"/>
      <c r="P52" s="38"/>
      <c r="Q52" s="38"/>
      <c r="R52" s="38"/>
      <c r="S52" s="38"/>
      <c r="T52" s="127"/>
      <c r="U52" s="108"/>
      <c r="V52" s="108"/>
      <c r="W52" s="108"/>
      <c r="X52" s="108"/>
      <c r="Y52" s="108"/>
      <c r="Z52" s="108"/>
      <c r="AA52" s="108"/>
      <c r="AB52" s="108"/>
      <c r="AC52" s="38"/>
      <c r="AD52" s="38"/>
      <c r="AE52" s="38"/>
      <c r="AF52" s="38"/>
      <c r="AG52" s="38"/>
      <c r="AH52" s="38"/>
      <c r="AI52" s="38"/>
      <c r="AJ52" s="38"/>
      <c r="AK52" s="38"/>
      <c r="AL52" s="38"/>
    </row>
    <row r="53" spans="1:38" s="28" customFormat="1" ht="24">
      <c r="A53" s="12" t="s">
        <v>117</v>
      </c>
      <c r="B53" s="43">
        <v>44293.515688377156</v>
      </c>
      <c r="C53" s="34"/>
      <c r="D53" s="43">
        <v>41361.036581558255</v>
      </c>
      <c r="E53" s="34"/>
      <c r="F53" s="43">
        <v>33309.161809223049</v>
      </c>
      <c r="G53" s="34"/>
      <c r="H53" s="43">
        <v>48738</v>
      </c>
      <c r="I53" s="34"/>
      <c r="J53" s="43">
        <f>SUM(J54:J56)</f>
        <v>55589.43114315602</v>
      </c>
      <c r="K53" s="43"/>
      <c r="L53" s="43">
        <f t="shared" ref="L53:R53" si="36">SUM(L54:L56)</f>
        <v>66612.029427372923</v>
      </c>
      <c r="M53" s="43"/>
      <c r="N53" s="43">
        <f t="shared" si="36"/>
        <v>86738.712211782535</v>
      </c>
      <c r="O53" s="43"/>
      <c r="P53" s="43">
        <f t="shared" si="36"/>
        <v>78227.66436499999</v>
      </c>
      <c r="Q53" s="34"/>
      <c r="R53" s="43">
        <f t="shared" si="36"/>
        <v>38190.219394888787</v>
      </c>
      <c r="S53" s="34"/>
      <c r="T53" s="126"/>
      <c r="U53" s="106">
        <v>99.999999999999886</v>
      </c>
      <c r="V53" s="106"/>
      <c r="W53" s="106">
        <v>99.999999999999616</v>
      </c>
      <c r="X53" s="106"/>
      <c r="Y53" s="106">
        <v>99.999999999999957</v>
      </c>
      <c r="Z53" s="106"/>
      <c r="AA53" s="106">
        <v>100</v>
      </c>
      <c r="AB53" s="106"/>
      <c r="AC53" s="106">
        <f>SUM(AC54:AC55)</f>
        <v>100</v>
      </c>
      <c r="AD53" s="106"/>
      <c r="AE53" s="106">
        <f t="shared" ref="AE53:AI53" si="37">SUM(AE54:AE55)</f>
        <v>100</v>
      </c>
      <c r="AF53" s="106"/>
      <c r="AG53" s="106">
        <f t="shared" si="37"/>
        <v>100</v>
      </c>
      <c r="AH53" s="106"/>
      <c r="AI53" s="106">
        <f t="shared" si="37"/>
        <v>100</v>
      </c>
      <c r="AJ53" s="34"/>
      <c r="AK53" s="106">
        <f t="shared" ref="AK53" si="38">SUM(AK54:AK55)</f>
        <v>100</v>
      </c>
      <c r="AL53" s="34"/>
    </row>
    <row r="54" spans="1:38" s="52" customFormat="1" ht="12">
      <c r="A54" s="121" t="s">
        <v>67</v>
      </c>
      <c r="B54" s="37">
        <v>3640.7176861797134</v>
      </c>
      <c r="C54" s="38"/>
      <c r="D54" s="37">
        <v>5295.3596911127952</v>
      </c>
      <c r="E54" s="38"/>
      <c r="F54" s="37">
        <v>4400.3359273819478</v>
      </c>
      <c r="G54" s="38"/>
      <c r="H54" s="37">
        <v>4453</v>
      </c>
      <c r="I54" s="38"/>
      <c r="J54" s="37">
        <v>7974.0582600373</v>
      </c>
      <c r="K54" s="38"/>
      <c r="L54" s="37">
        <v>6902.9540188955589</v>
      </c>
      <c r="M54" s="38"/>
      <c r="N54" s="37">
        <v>6648.0515709025367</v>
      </c>
      <c r="O54" s="38"/>
      <c r="P54" s="37">
        <v>5360.6862119999996</v>
      </c>
      <c r="Q54" s="38"/>
      <c r="R54" s="37">
        <v>1549.2454687383058</v>
      </c>
      <c r="S54" s="38"/>
      <c r="T54" s="127"/>
      <c r="U54" s="108">
        <v>8.2195274626508184</v>
      </c>
      <c r="V54" s="108"/>
      <c r="W54" s="109">
        <v>12.804562254477556</v>
      </c>
      <c r="X54" s="111"/>
      <c r="Y54" s="109">
        <v>13.296324613446517</v>
      </c>
      <c r="Z54" s="111"/>
      <c r="AA54" s="109">
        <v>9.2464544529579094</v>
      </c>
      <c r="AB54" s="111"/>
      <c r="AC54" s="164">
        <f>J54/($J$53-$J$56)*100</f>
        <v>14.496519480957499</v>
      </c>
      <c r="AD54" s="164"/>
      <c r="AE54" s="164">
        <f>L54/($L$53-$L$56)*100</f>
        <v>10.482769413893553</v>
      </c>
      <c r="AF54" s="164"/>
      <c r="AG54" s="164">
        <f>N54/($N$53-$N$56)*100</f>
        <v>7.9201976028879226</v>
      </c>
      <c r="AH54" s="164"/>
      <c r="AI54" s="164">
        <f>P54/($P$53-$P$56)*100</f>
        <v>7.3264127604462024</v>
      </c>
      <c r="AJ54" s="38"/>
      <c r="AK54" s="164">
        <f>R54/($R$53-$R$56)*100</f>
        <v>4.4160322673148693</v>
      </c>
      <c r="AL54" s="38"/>
    </row>
    <row r="55" spans="1:38" s="52" customFormat="1" ht="12">
      <c r="A55" s="121" t="s">
        <v>66</v>
      </c>
      <c r="B55" s="37">
        <v>40652.798002197444</v>
      </c>
      <c r="C55" s="38"/>
      <c r="D55" s="37">
        <v>36059.897801278792</v>
      </c>
      <c r="E55" s="38"/>
      <c r="F55" s="37">
        <v>28694.04207036869</v>
      </c>
      <c r="G55" s="38"/>
      <c r="H55" s="37">
        <v>43706</v>
      </c>
      <c r="I55" s="38"/>
      <c r="J55" s="37">
        <v>47032.650560738293</v>
      </c>
      <c r="K55" s="38"/>
      <c r="L55" s="37">
        <v>58947.526387041711</v>
      </c>
      <c r="M55" s="38"/>
      <c r="N55" s="37">
        <v>77289.899276163123</v>
      </c>
      <c r="O55" s="38"/>
      <c r="P55" s="37">
        <v>67808.631259999995</v>
      </c>
      <c r="Q55" s="38"/>
      <c r="R55" s="37">
        <v>33533.049563501379</v>
      </c>
      <c r="S55" s="38"/>
      <c r="T55" s="127"/>
      <c r="U55" s="108">
        <v>91.78047253734907</v>
      </c>
      <c r="V55" s="108"/>
      <c r="W55" s="108">
        <v>87.195437745522057</v>
      </c>
      <c r="X55" s="111"/>
      <c r="Y55" s="108">
        <v>86.703675386553442</v>
      </c>
      <c r="Z55" s="111"/>
      <c r="AA55" s="109">
        <v>90.753545547042094</v>
      </c>
      <c r="AB55" s="111"/>
      <c r="AC55" s="164">
        <f>J55/($J$53-$J$56)*100</f>
        <v>85.503480519042498</v>
      </c>
      <c r="AD55" s="38"/>
      <c r="AE55" s="164">
        <f>L55/($L$53-$L$56)*100</f>
        <v>89.51723058610645</v>
      </c>
      <c r="AF55" s="164"/>
      <c r="AG55" s="164">
        <f>N55/($N$53-$N$56)*100</f>
        <v>92.079802397112076</v>
      </c>
      <c r="AH55" s="164"/>
      <c r="AI55" s="164">
        <f>P55/($P$53-$P$56)*100</f>
        <v>92.673587239553797</v>
      </c>
      <c r="AJ55" s="38"/>
      <c r="AK55" s="164">
        <f>R55/($R$53-$R$56)*100</f>
        <v>95.583967732685124</v>
      </c>
      <c r="AL55" s="38"/>
    </row>
    <row r="56" spans="1:38" s="52" customFormat="1" ht="12">
      <c r="A56" s="121" t="s">
        <v>3</v>
      </c>
      <c r="B56" s="37">
        <v>0</v>
      </c>
      <c r="C56" s="38"/>
      <c r="D56" s="37">
        <v>5.7790891666666662</v>
      </c>
      <c r="E56" s="38" t="s">
        <v>72</v>
      </c>
      <c r="F56" s="37">
        <v>214.78381147241677</v>
      </c>
      <c r="G56" s="38" t="s">
        <v>72</v>
      </c>
      <c r="H56" s="37">
        <v>579</v>
      </c>
      <c r="I56" s="38"/>
      <c r="J56" s="37">
        <v>582.72232238042659</v>
      </c>
      <c r="K56" s="38"/>
      <c r="L56" s="37">
        <v>761.54902143565732</v>
      </c>
      <c r="M56" s="38"/>
      <c r="N56" s="37">
        <v>2800.7613647168732</v>
      </c>
      <c r="O56" s="38"/>
      <c r="P56" s="37">
        <v>5058.3468929999999</v>
      </c>
      <c r="Q56" s="38"/>
      <c r="R56" s="37">
        <v>3107.924362649102</v>
      </c>
      <c r="S56" s="38"/>
      <c r="T56" s="127"/>
      <c r="U56" s="40">
        <v>0</v>
      </c>
      <c r="V56" s="108"/>
      <c r="W56" s="104" t="s">
        <v>81</v>
      </c>
      <c r="X56" s="111"/>
      <c r="Y56" s="104" t="s">
        <v>81</v>
      </c>
      <c r="Z56" s="111"/>
      <c r="AA56" s="104" t="s">
        <v>81</v>
      </c>
      <c r="AB56" s="111"/>
      <c r="AC56" s="104" t="s">
        <v>81</v>
      </c>
      <c r="AD56" s="38"/>
      <c r="AE56" s="104" t="s">
        <v>81</v>
      </c>
      <c r="AF56" s="104"/>
      <c r="AG56" s="104" t="s">
        <v>81</v>
      </c>
      <c r="AH56" s="104"/>
      <c r="AI56" s="104" t="s">
        <v>81</v>
      </c>
      <c r="AJ56" s="38"/>
      <c r="AK56" s="104" t="s">
        <v>81</v>
      </c>
      <c r="AL56" s="38"/>
    </row>
    <row r="57" spans="1:38" ht="6.6" customHeight="1" thickBot="1">
      <c r="A57" s="101"/>
      <c r="B57" s="63"/>
      <c r="C57" s="64"/>
      <c r="D57" s="63"/>
      <c r="E57" s="64"/>
      <c r="F57" s="63"/>
      <c r="G57" s="64"/>
      <c r="H57" s="63"/>
      <c r="I57" s="64"/>
      <c r="J57" s="64"/>
      <c r="K57" s="64"/>
      <c r="L57" s="64"/>
      <c r="M57" s="64"/>
      <c r="N57" s="64"/>
      <c r="O57" s="64"/>
      <c r="P57" s="64"/>
      <c r="Q57" s="64"/>
      <c r="R57" s="64"/>
      <c r="S57" s="64"/>
      <c r="T57" s="102"/>
      <c r="U57" s="67"/>
      <c r="V57" s="68"/>
      <c r="W57" s="67"/>
      <c r="X57" s="68"/>
      <c r="Y57" s="67"/>
      <c r="Z57" s="68"/>
      <c r="AA57" s="67"/>
      <c r="AB57" s="68"/>
      <c r="AC57" s="64"/>
      <c r="AD57" s="64"/>
      <c r="AE57" s="64"/>
      <c r="AF57" s="64"/>
      <c r="AG57" s="64"/>
      <c r="AH57" s="64"/>
      <c r="AI57" s="64"/>
      <c r="AJ57" s="64"/>
      <c r="AK57" s="64"/>
      <c r="AL57" s="64"/>
    </row>
    <row r="58" spans="1:38" ht="6.6" customHeight="1">
      <c r="A58" s="71"/>
      <c r="B58" s="71"/>
      <c r="C58" s="72"/>
      <c r="D58" s="71"/>
      <c r="E58" s="72"/>
      <c r="F58" s="71"/>
      <c r="G58" s="72"/>
      <c r="H58" s="71"/>
      <c r="I58" s="72"/>
      <c r="J58" s="72"/>
      <c r="K58" s="72"/>
      <c r="L58" s="72"/>
      <c r="M58" s="72"/>
      <c r="N58" s="72"/>
      <c r="O58" s="72"/>
      <c r="P58" s="72"/>
      <c r="Q58" s="72"/>
      <c r="R58" s="72"/>
      <c r="S58" s="72"/>
      <c r="AC58" s="72"/>
      <c r="AD58" s="72"/>
      <c r="AE58" s="72"/>
      <c r="AF58" s="72"/>
      <c r="AG58" s="72"/>
      <c r="AH58" s="72"/>
      <c r="AI58" s="72"/>
      <c r="AJ58" s="72"/>
      <c r="AK58" s="72"/>
      <c r="AL58" s="72"/>
    </row>
    <row r="59" spans="1:38">
      <c r="A59" s="73" t="s">
        <v>162</v>
      </c>
      <c r="B59" s="71"/>
      <c r="C59" s="72"/>
      <c r="D59" s="71"/>
      <c r="E59" s="72"/>
      <c r="F59" s="71"/>
      <c r="G59" s="72"/>
      <c r="H59" s="71"/>
      <c r="I59" s="72"/>
      <c r="J59" s="72"/>
      <c r="K59" s="72"/>
      <c r="L59" s="72"/>
      <c r="M59" s="72"/>
      <c r="N59" s="72"/>
      <c r="O59" s="72"/>
      <c r="P59" s="72"/>
      <c r="Q59" s="72"/>
      <c r="R59" s="72"/>
      <c r="S59" s="72"/>
      <c r="AC59" s="72"/>
      <c r="AD59" s="72"/>
      <c r="AE59" s="72"/>
      <c r="AF59" s="72"/>
      <c r="AG59" s="72"/>
      <c r="AH59" s="72"/>
      <c r="AI59" s="72"/>
      <c r="AJ59" s="72"/>
      <c r="AK59" s="72"/>
      <c r="AL59" s="72"/>
    </row>
    <row r="60" spans="1:38" s="4" customFormat="1" ht="15" customHeight="1">
      <c r="A60" s="269" t="s">
        <v>159</v>
      </c>
      <c r="B60" s="269"/>
      <c r="C60" s="269"/>
      <c r="D60" s="269"/>
      <c r="E60" s="269"/>
      <c r="F60" s="269"/>
      <c r="G60" s="269"/>
      <c r="H60" s="269"/>
      <c r="I60" s="269"/>
      <c r="J60" s="269"/>
      <c r="K60" s="269"/>
      <c r="L60" s="269"/>
      <c r="M60" s="269"/>
      <c r="N60" s="269"/>
      <c r="O60" s="269"/>
      <c r="P60" s="269"/>
      <c r="Q60" s="269"/>
      <c r="R60" s="269"/>
      <c r="S60" s="269"/>
      <c r="T60" s="269"/>
      <c r="U60" s="269"/>
      <c r="V60" s="269"/>
      <c r="W60" s="269"/>
      <c r="X60" s="269"/>
      <c r="Y60" s="269"/>
      <c r="Z60" s="269"/>
      <c r="AA60" s="269"/>
      <c r="AB60" s="269"/>
    </row>
    <row r="61" spans="1:38" s="4" customFormat="1" ht="11.25">
      <c r="A61" s="124" t="s">
        <v>73</v>
      </c>
      <c r="B61" s="18"/>
      <c r="C61" s="129"/>
      <c r="D61" s="131"/>
      <c r="E61" s="130"/>
      <c r="F61" s="131"/>
      <c r="G61" s="130"/>
      <c r="H61" s="131"/>
      <c r="I61" s="130"/>
      <c r="J61" s="130"/>
      <c r="K61" s="130"/>
      <c r="L61" s="130"/>
      <c r="M61" s="130"/>
      <c r="N61" s="130"/>
      <c r="O61" s="130"/>
      <c r="P61" s="130"/>
      <c r="Q61" s="130"/>
      <c r="R61" s="130"/>
      <c r="S61" s="130"/>
      <c r="T61" s="130"/>
      <c r="AC61" s="130"/>
      <c r="AD61" s="130"/>
      <c r="AE61" s="130"/>
      <c r="AF61" s="130"/>
      <c r="AG61" s="130"/>
      <c r="AH61" s="130"/>
      <c r="AI61" s="130"/>
      <c r="AJ61" s="130"/>
      <c r="AK61" s="130"/>
      <c r="AL61" s="130"/>
    </row>
    <row r="62" spans="1:38" s="4" customFormat="1" ht="11.25">
      <c r="A62" s="4" t="s">
        <v>95</v>
      </c>
      <c r="B62" s="122"/>
      <c r="C62" s="132"/>
      <c r="D62" s="123"/>
      <c r="E62" s="133"/>
      <c r="F62" s="123"/>
      <c r="G62" s="133"/>
      <c r="H62" s="123"/>
      <c r="I62" s="133"/>
      <c r="J62" s="133"/>
      <c r="K62" s="133"/>
      <c r="L62" s="133"/>
      <c r="M62" s="133"/>
      <c r="N62" s="133"/>
      <c r="O62" s="133"/>
      <c r="P62" s="133"/>
      <c r="Q62" s="133"/>
      <c r="R62" s="133"/>
      <c r="S62" s="133"/>
      <c r="T62" s="133"/>
      <c r="AC62" s="133"/>
      <c r="AD62" s="133"/>
      <c r="AE62" s="133"/>
      <c r="AF62" s="133"/>
      <c r="AG62" s="133"/>
      <c r="AH62" s="133"/>
      <c r="AI62" s="133"/>
      <c r="AJ62" s="133"/>
      <c r="AK62" s="133"/>
      <c r="AL62" s="133"/>
    </row>
    <row r="63" spans="1:38" s="4" customFormat="1" ht="11.25">
      <c r="A63" s="4" t="s">
        <v>207</v>
      </c>
      <c r="C63" s="134"/>
      <c r="E63" s="130"/>
      <c r="G63" s="130"/>
      <c r="I63" s="130"/>
      <c r="J63" s="130"/>
      <c r="K63" s="130"/>
      <c r="L63" s="130"/>
      <c r="M63" s="130"/>
      <c r="N63" s="130"/>
      <c r="O63" s="130"/>
      <c r="P63" s="130"/>
      <c r="Q63" s="130"/>
      <c r="R63" s="130"/>
      <c r="S63" s="130"/>
      <c r="T63" s="130"/>
      <c r="AC63" s="130"/>
      <c r="AD63" s="130"/>
      <c r="AE63" s="130"/>
      <c r="AF63" s="130"/>
      <c r="AG63" s="130"/>
      <c r="AH63" s="130"/>
      <c r="AI63" s="130"/>
      <c r="AJ63" s="130"/>
      <c r="AK63" s="130"/>
      <c r="AL63" s="130"/>
    </row>
    <row r="66" spans="1:38">
      <c r="A66" s="49"/>
      <c r="C66" s="100"/>
      <c r="E66" s="100"/>
      <c r="G66" s="100"/>
      <c r="I66" s="100"/>
      <c r="J66" s="100"/>
      <c r="K66" s="100"/>
      <c r="L66" s="100"/>
      <c r="M66" s="100"/>
      <c r="N66" s="100"/>
      <c r="O66" s="100"/>
      <c r="P66" s="100"/>
      <c r="Q66" s="100"/>
      <c r="R66" s="100"/>
      <c r="S66" s="100"/>
      <c r="AC66" s="100"/>
      <c r="AD66" s="100"/>
      <c r="AE66" s="100"/>
      <c r="AF66" s="100"/>
      <c r="AG66" s="100"/>
      <c r="AH66" s="100"/>
      <c r="AI66" s="100"/>
      <c r="AJ66" s="100"/>
      <c r="AK66" s="100"/>
      <c r="AL66" s="100"/>
    </row>
    <row r="67" spans="1:38">
      <c r="A67" s="54"/>
      <c r="B67" s="120"/>
      <c r="C67" s="120"/>
      <c r="E67" s="100"/>
      <c r="G67" s="100"/>
      <c r="I67" s="100"/>
      <c r="J67" s="100"/>
      <c r="K67" s="100"/>
      <c r="L67" s="100"/>
      <c r="M67" s="100"/>
      <c r="N67" s="100"/>
      <c r="O67" s="100"/>
      <c r="P67" s="100"/>
      <c r="Q67" s="100"/>
      <c r="R67" s="100"/>
      <c r="S67" s="100"/>
      <c r="AC67" s="100"/>
      <c r="AD67" s="100"/>
      <c r="AE67" s="100"/>
      <c r="AF67" s="100"/>
      <c r="AG67" s="100"/>
      <c r="AH67" s="100"/>
      <c r="AI67" s="100"/>
      <c r="AJ67" s="100"/>
      <c r="AK67" s="100"/>
      <c r="AL67" s="100"/>
    </row>
    <row r="68" spans="1:38">
      <c r="A68" s="54"/>
      <c r="B68" s="120"/>
      <c r="C68" s="120"/>
      <c r="E68" s="100"/>
      <c r="G68" s="100"/>
      <c r="I68" s="100"/>
      <c r="J68" s="100"/>
      <c r="K68" s="100"/>
      <c r="L68" s="100"/>
      <c r="M68" s="100"/>
      <c r="N68" s="100"/>
      <c r="O68" s="100"/>
      <c r="P68" s="100"/>
      <c r="Q68" s="100"/>
      <c r="R68" s="100"/>
      <c r="S68" s="100"/>
      <c r="AC68" s="100"/>
      <c r="AD68" s="100"/>
      <c r="AE68" s="100"/>
      <c r="AF68" s="100"/>
      <c r="AG68" s="100"/>
      <c r="AH68" s="100"/>
      <c r="AI68" s="100"/>
      <c r="AJ68" s="100"/>
      <c r="AK68" s="100"/>
      <c r="AL68" s="100"/>
    </row>
    <row r="69" spans="1:38">
      <c r="A69" s="54"/>
      <c r="B69" s="120"/>
      <c r="C69" s="120"/>
      <c r="E69" s="100"/>
      <c r="G69" s="100"/>
      <c r="I69" s="100"/>
      <c r="J69" s="100"/>
      <c r="K69" s="100"/>
      <c r="L69" s="100"/>
      <c r="M69" s="100"/>
      <c r="N69" s="100"/>
      <c r="O69" s="100"/>
      <c r="P69" s="100"/>
      <c r="Q69" s="100"/>
      <c r="R69" s="100"/>
      <c r="S69" s="100"/>
      <c r="AC69" s="100"/>
      <c r="AD69" s="100"/>
      <c r="AE69" s="100"/>
      <c r="AF69" s="100"/>
      <c r="AG69" s="100"/>
      <c r="AH69" s="100"/>
      <c r="AI69" s="100"/>
      <c r="AJ69" s="100"/>
      <c r="AK69" s="100"/>
      <c r="AL69" s="100"/>
    </row>
    <row r="70" spans="1:38">
      <c r="A70" s="49"/>
      <c r="B70" s="120"/>
      <c r="C70" s="120"/>
      <c r="E70" s="100"/>
      <c r="G70" s="100"/>
      <c r="I70" s="100"/>
      <c r="J70" s="100"/>
      <c r="K70" s="100"/>
      <c r="L70" s="100"/>
      <c r="M70" s="100"/>
      <c r="N70" s="100"/>
      <c r="O70" s="100"/>
      <c r="P70" s="100"/>
      <c r="Q70" s="100"/>
      <c r="R70" s="100"/>
      <c r="S70" s="100"/>
      <c r="AC70" s="100"/>
      <c r="AD70" s="100"/>
      <c r="AE70" s="100"/>
      <c r="AF70" s="100"/>
      <c r="AG70" s="100"/>
      <c r="AH70" s="100"/>
      <c r="AI70" s="100"/>
      <c r="AJ70" s="100"/>
      <c r="AK70" s="100"/>
      <c r="AL70" s="100"/>
    </row>
    <row r="71" spans="1:38">
      <c r="A71" s="55"/>
      <c r="C71" s="100"/>
      <c r="E71" s="100"/>
      <c r="G71" s="100"/>
      <c r="I71" s="100"/>
      <c r="J71" s="100"/>
      <c r="K71" s="100"/>
      <c r="L71" s="100"/>
      <c r="M71" s="100"/>
      <c r="N71" s="100"/>
      <c r="O71" s="100"/>
      <c r="P71" s="100"/>
      <c r="Q71" s="100"/>
      <c r="R71" s="100"/>
      <c r="S71" s="100"/>
      <c r="AC71" s="100"/>
      <c r="AD71" s="100"/>
      <c r="AE71" s="100"/>
      <c r="AF71" s="100"/>
      <c r="AG71" s="100"/>
      <c r="AH71" s="100"/>
      <c r="AI71" s="100"/>
      <c r="AJ71" s="100"/>
      <c r="AK71" s="100"/>
      <c r="AL71" s="100"/>
    </row>
  </sheetData>
  <mergeCells count="24">
    <mergeCell ref="U7:AL7"/>
    <mergeCell ref="A1:AL1"/>
    <mergeCell ref="B7:S7"/>
    <mergeCell ref="AK10:AL10"/>
    <mergeCell ref="A60:AB60"/>
    <mergeCell ref="W10:X10"/>
    <mergeCell ref="H10:I10"/>
    <mergeCell ref="AA10:AB10"/>
    <mergeCell ref="A4:A10"/>
    <mergeCell ref="B10:C10"/>
    <mergeCell ref="D10:E10"/>
    <mergeCell ref="U10:V10"/>
    <mergeCell ref="F10:G10"/>
    <mergeCell ref="Y10:Z10"/>
    <mergeCell ref="B4:AJ4"/>
    <mergeCell ref="P10:Q10"/>
    <mergeCell ref="AI10:AJ10"/>
    <mergeCell ref="N10:O10"/>
    <mergeCell ref="AE10:AF10"/>
    <mergeCell ref="J10:K10"/>
    <mergeCell ref="L10:M10"/>
    <mergeCell ref="AC10:AD10"/>
    <mergeCell ref="R10:S10"/>
    <mergeCell ref="AG10:AH10"/>
  </mergeCells>
  <printOptions horizontalCentered="1"/>
  <pageMargins left="0.78740157480314965" right="0.78740157480314965" top="0.78740157480314965" bottom="0.78740157480314965" header="0.39370078740157483" footer="0.39370078740157483"/>
  <pageSetup scale="7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AL72"/>
  <sheetViews>
    <sheetView showGridLines="0" zoomScaleNormal="100" workbookViewId="0">
      <pane xSplit="1" ySplit="11" topLeftCell="B12" activePane="bottomRight" state="frozen"/>
      <selection activeCell="B13" sqref="B13"/>
      <selection pane="topRight" activeCell="B13" sqref="B13"/>
      <selection pane="bottomLeft" activeCell="B13" sqref="B13"/>
      <selection pane="bottomRight" activeCell="B12" sqref="B12"/>
    </sheetView>
  </sheetViews>
  <sheetFormatPr baseColWidth="10" defaultColWidth="11.42578125" defaultRowHeight="12.75"/>
  <cols>
    <col min="1" max="1" width="30.7109375" style="100" customWidth="1"/>
    <col min="2" max="2" width="8.7109375" style="100" customWidth="1"/>
    <col min="3" max="3" width="2.7109375" style="80" customWidth="1"/>
    <col min="4" max="4" width="8.7109375" style="100" customWidth="1"/>
    <col min="5" max="5" width="2.7109375" style="80" customWidth="1"/>
    <col min="6" max="6" width="8.7109375" style="100" customWidth="1"/>
    <col min="7" max="7" width="2.7109375" style="80" customWidth="1"/>
    <col min="8" max="8" width="8.7109375" style="100" customWidth="1"/>
    <col min="9" max="9" width="2.7109375" style="80" customWidth="1"/>
    <col min="10" max="10" width="8.7109375" style="80" customWidth="1"/>
    <col min="11" max="11" width="2.7109375" style="80" customWidth="1"/>
    <col min="12" max="12" width="8.7109375" style="80" customWidth="1"/>
    <col min="13" max="13" width="2.7109375" style="80" customWidth="1"/>
    <col min="14" max="14" width="8.7109375" style="80" customWidth="1"/>
    <col min="15" max="15" width="2.7109375" style="80" customWidth="1"/>
    <col min="16" max="16" width="8.7109375" style="80" customWidth="1"/>
    <col min="17" max="17" width="2.7109375" style="80" customWidth="1"/>
    <col min="18" max="18" width="7.5703125" style="80" bestFit="1" customWidth="1"/>
    <col min="19" max="19" width="1.7109375" style="100" customWidth="1"/>
    <col min="20" max="20" width="8.7109375" style="100" customWidth="1"/>
    <col min="21" max="21" width="2.7109375" style="100" customWidth="1"/>
    <col min="22" max="22" width="8.7109375" style="100" customWidth="1"/>
    <col min="23" max="23" width="2.7109375" style="100" customWidth="1"/>
    <col min="24" max="24" width="8.7109375" style="100" customWidth="1"/>
    <col min="25" max="25" width="2.7109375" style="100" customWidth="1"/>
    <col min="26" max="26" width="8.7109375" style="100" customWidth="1"/>
    <col min="27" max="27" width="2.7109375" style="100" customWidth="1"/>
    <col min="28" max="28" width="8.7109375" style="80" customWidth="1"/>
    <col min="29" max="29" width="2.7109375" style="80" customWidth="1"/>
    <col min="30" max="30" width="8.7109375" style="80" customWidth="1"/>
    <col min="31" max="31" width="2.7109375" style="80" customWidth="1"/>
    <col min="32" max="32" width="8.7109375" style="80" customWidth="1"/>
    <col min="33" max="33" width="2.7109375" style="80" customWidth="1"/>
    <col min="34" max="34" width="8.7109375" style="80" customWidth="1"/>
    <col min="35" max="35" width="2.7109375" style="80" customWidth="1"/>
    <col min="36" max="36" width="7" style="80" bestFit="1" customWidth="1"/>
    <col min="37" max="37" width="2.7109375" style="80" customWidth="1"/>
    <col min="38" max="16384" width="11.42578125" style="100"/>
  </cols>
  <sheetData>
    <row r="1" spans="1:37" ht="27" customHeight="1">
      <c r="A1" s="266" t="s">
        <v>196</v>
      </c>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c r="AI1" s="266"/>
      <c r="AJ1" s="266"/>
      <c r="AK1" s="266"/>
    </row>
    <row r="2" spans="1:37" ht="6" customHeight="1" thickBot="1">
      <c r="A2" s="92"/>
      <c r="C2" s="22"/>
      <c r="E2" s="23"/>
      <c r="G2" s="23"/>
      <c r="I2" s="23"/>
      <c r="J2" s="23"/>
      <c r="K2" s="23"/>
      <c r="L2" s="23"/>
      <c r="M2" s="23"/>
      <c r="N2" s="23"/>
      <c r="O2" s="23"/>
      <c r="P2" s="23"/>
      <c r="Q2" s="23"/>
      <c r="R2" s="23"/>
      <c r="AB2" s="23"/>
      <c r="AC2" s="23"/>
      <c r="AD2" s="23"/>
      <c r="AE2" s="23"/>
      <c r="AF2" s="23"/>
      <c r="AG2" s="23"/>
      <c r="AH2" s="234"/>
      <c r="AI2" s="234"/>
      <c r="AJ2" s="234"/>
      <c r="AK2" s="234"/>
    </row>
    <row r="3" spans="1:37" ht="6.6" customHeight="1">
      <c r="A3" s="172"/>
      <c r="B3" s="172"/>
      <c r="C3" s="173"/>
      <c r="D3" s="172"/>
      <c r="E3" s="174"/>
      <c r="F3" s="172"/>
      <c r="G3" s="174"/>
      <c r="H3" s="172"/>
      <c r="I3" s="174"/>
      <c r="J3" s="174"/>
      <c r="K3" s="174"/>
      <c r="L3" s="174"/>
      <c r="M3" s="174"/>
      <c r="N3" s="174"/>
      <c r="O3" s="174"/>
      <c r="P3" s="174"/>
      <c r="Q3" s="174"/>
      <c r="R3" s="174"/>
      <c r="S3" s="172"/>
      <c r="T3" s="172"/>
      <c r="U3" s="172"/>
      <c r="V3" s="172"/>
      <c r="W3" s="172"/>
      <c r="X3" s="172"/>
      <c r="Y3" s="172"/>
      <c r="Z3" s="172"/>
      <c r="AA3" s="172"/>
      <c r="AB3" s="174"/>
      <c r="AC3" s="174"/>
      <c r="AD3" s="174"/>
      <c r="AE3" s="174"/>
      <c r="AF3" s="174"/>
      <c r="AG3" s="174"/>
      <c r="AH3" s="232"/>
      <c r="AI3" s="232"/>
      <c r="AJ3" s="232"/>
      <c r="AK3" s="232"/>
    </row>
    <row r="4" spans="1:37" s="24" customFormat="1" ht="14.25" customHeight="1">
      <c r="A4" s="270" t="s">
        <v>46</v>
      </c>
      <c r="B4" s="264" t="s">
        <v>91</v>
      </c>
      <c r="C4" s="264"/>
      <c r="D4" s="264"/>
      <c r="E4" s="264"/>
      <c r="F4" s="264"/>
      <c r="G4" s="264"/>
      <c r="H4" s="264"/>
      <c r="I4" s="264"/>
      <c r="J4" s="264"/>
      <c r="K4" s="264"/>
      <c r="L4" s="264"/>
      <c r="M4" s="264"/>
      <c r="N4" s="264"/>
      <c r="O4" s="264"/>
      <c r="P4" s="264"/>
      <c r="Q4" s="264"/>
      <c r="R4" s="264"/>
      <c r="S4" s="264"/>
      <c r="T4" s="264"/>
      <c r="U4" s="264"/>
      <c r="V4" s="264"/>
      <c r="W4" s="264"/>
      <c r="X4" s="264"/>
      <c r="Y4" s="264"/>
      <c r="Z4" s="264"/>
      <c r="AA4" s="264"/>
      <c r="AB4" s="264"/>
      <c r="AC4" s="264"/>
      <c r="AD4" s="264"/>
      <c r="AE4" s="264"/>
      <c r="AF4" s="264"/>
      <c r="AG4" s="264"/>
      <c r="AH4" s="264"/>
      <c r="AI4" s="264"/>
      <c r="AJ4" s="227"/>
      <c r="AK4" s="227"/>
    </row>
    <row r="5" spans="1:37" s="24" customFormat="1" ht="6.6" customHeight="1">
      <c r="A5" s="270"/>
      <c r="B5" s="175"/>
      <c r="C5" s="176"/>
      <c r="D5" s="176"/>
      <c r="E5" s="176"/>
      <c r="F5" s="176"/>
      <c r="G5" s="176"/>
      <c r="H5" s="176"/>
      <c r="I5" s="176"/>
      <c r="J5" s="176"/>
      <c r="K5" s="176"/>
      <c r="L5" s="176"/>
      <c r="M5" s="176"/>
      <c r="N5" s="176"/>
      <c r="O5" s="176"/>
      <c r="P5" s="176"/>
      <c r="Q5" s="176"/>
      <c r="R5" s="176"/>
      <c r="S5" s="176"/>
      <c r="T5" s="176"/>
      <c r="U5" s="176"/>
      <c r="V5" s="176"/>
      <c r="W5" s="176"/>
      <c r="X5" s="176"/>
      <c r="Y5" s="176"/>
      <c r="Z5" s="176"/>
      <c r="AA5" s="176"/>
      <c r="AB5" s="176"/>
      <c r="AC5" s="176"/>
      <c r="AD5" s="176"/>
      <c r="AE5" s="176"/>
      <c r="AF5" s="176"/>
      <c r="AG5" s="176"/>
      <c r="AH5" s="176"/>
      <c r="AI5" s="176"/>
      <c r="AJ5" s="176"/>
      <c r="AK5" s="176"/>
    </row>
    <row r="6" spans="1:37" s="24" customFormat="1" ht="6.6" customHeight="1">
      <c r="A6" s="270"/>
      <c r="B6" s="177"/>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row>
    <row r="7" spans="1:37" s="24" customFormat="1" ht="12.75" customHeight="1">
      <c r="A7" s="270"/>
      <c r="B7" s="267" t="s">
        <v>90</v>
      </c>
      <c r="C7" s="267"/>
      <c r="D7" s="267"/>
      <c r="E7" s="267"/>
      <c r="F7" s="267"/>
      <c r="G7" s="267"/>
      <c r="H7" s="267"/>
      <c r="I7" s="267"/>
      <c r="J7" s="267"/>
      <c r="K7" s="267"/>
      <c r="L7" s="267"/>
      <c r="M7" s="267"/>
      <c r="N7" s="267"/>
      <c r="O7" s="267"/>
      <c r="P7" s="267"/>
      <c r="Q7" s="267"/>
      <c r="R7" s="267"/>
      <c r="S7" s="180"/>
      <c r="T7" s="267" t="s">
        <v>94</v>
      </c>
      <c r="U7" s="267"/>
      <c r="V7" s="267"/>
      <c r="W7" s="267"/>
      <c r="X7" s="267"/>
      <c r="Y7" s="267"/>
      <c r="Z7" s="267"/>
      <c r="AA7" s="267"/>
      <c r="AB7" s="267"/>
      <c r="AC7" s="267"/>
      <c r="AD7" s="267"/>
      <c r="AE7" s="267"/>
      <c r="AF7" s="267"/>
      <c r="AG7" s="267"/>
      <c r="AH7" s="267"/>
      <c r="AI7" s="267"/>
      <c r="AJ7" s="267"/>
      <c r="AK7" s="267"/>
    </row>
    <row r="8" spans="1:37" s="24" customFormat="1" ht="6.6" customHeight="1">
      <c r="A8" s="270"/>
      <c r="B8" s="181"/>
      <c r="C8" s="181"/>
      <c r="D8" s="181"/>
      <c r="E8" s="181"/>
      <c r="F8" s="181"/>
      <c r="G8" s="181"/>
      <c r="H8" s="181"/>
      <c r="I8" s="181"/>
      <c r="J8" s="181"/>
      <c r="K8" s="181"/>
      <c r="L8" s="181"/>
      <c r="M8" s="181"/>
      <c r="N8" s="181"/>
      <c r="O8" s="181"/>
      <c r="P8" s="181"/>
      <c r="Q8" s="181"/>
      <c r="R8" s="181"/>
      <c r="S8" s="180"/>
      <c r="T8" s="181"/>
      <c r="U8" s="181"/>
      <c r="V8" s="181"/>
      <c r="W8" s="181"/>
      <c r="X8" s="181"/>
      <c r="Y8" s="181"/>
      <c r="Z8" s="181"/>
      <c r="AA8" s="181"/>
      <c r="AB8" s="181"/>
      <c r="AC8" s="181"/>
      <c r="AD8" s="181"/>
      <c r="AE8" s="181"/>
      <c r="AF8" s="181"/>
      <c r="AG8" s="181"/>
      <c r="AH8" s="181"/>
      <c r="AI8" s="181"/>
      <c r="AJ8" s="181"/>
      <c r="AK8" s="181"/>
    </row>
    <row r="9" spans="1:37" s="24" customFormat="1" ht="6.6" customHeight="1">
      <c r="A9" s="270"/>
      <c r="B9" s="179"/>
      <c r="C9" s="179"/>
      <c r="D9" s="179"/>
      <c r="E9" s="179"/>
      <c r="F9" s="188"/>
      <c r="G9" s="188"/>
      <c r="H9" s="179"/>
      <c r="I9" s="179"/>
      <c r="J9" s="190"/>
      <c r="K9" s="190"/>
      <c r="L9" s="190"/>
      <c r="M9" s="190"/>
      <c r="N9" s="205"/>
      <c r="O9" s="205"/>
      <c r="P9" s="222"/>
      <c r="Q9" s="222"/>
      <c r="R9" s="226"/>
      <c r="S9" s="180"/>
      <c r="T9" s="179"/>
      <c r="U9" s="179"/>
      <c r="V9" s="179"/>
      <c r="W9" s="179"/>
      <c r="X9" s="188"/>
      <c r="Y9" s="188"/>
      <c r="Z9" s="179"/>
      <c r="AA9" s="179"/>
      <c r="AB9" s="190"/>
      <c r="AC9" s="190"/>
      <c r="AD9" s="190"/>
      <c r="AE9" s="205"/>
      <c r="AF9" s="205"/>
      <c r="AG9" s="222"/>
      <c r="AH9" s="222"/>
      <c r="AI9" s="190"/>
      <c r="AJ9" s="226"/>
      <c r="AK9" s="226"/>
    </row>
    <row r="10" spans="1:37" s="24" customFormat="1" ht="13.5" customHeight="1">
      <c r="A10" s="270"/>
      <c r="B10" s="263">
        <v>2009</v>
      </c>
      <c r="C10" s="263"/>
      <c r="D10" s="263">
        <v>2010</v>
      </c>
      <c r="E10" s="263"/>
      <c r="F10" s="263">
        <v>2011</v>
      </c>
      <c r="G10" s="263"/>
      <c r="H10" s="263">
        <v>2012</v>
      </c>
      <c r="I10" s="263"/>
      <c r="J10" s="263">
        <v>2013</v>
      </c>
      <c r="K10" s="263"/>
      <c r="L10" s="263">
        <v>2014</v>
      </c>
      <c r="M10" s="263"/>
      <c r="N10" s="263">
        <v>2015</v>
      </c>
      <c r="O10" s="263"/>
      <c r="P10" s="263">
        <v>2016</v>
      </c>
      <c r="Q10" s="263"/>
      <c r="R10" s="263">
        <v>2017</v>
      </c>
      <c r="S10" s="263"/>
      <c r="T10" s="263">
        <v>2009</v>
      </c>
      <c r="U10" s="263"/>
      <c r="V10" s="263">
        <v>2010</v>
      </c>
      <c r="W10" s="263"/>
      <c r="X10" s="263">
        <v>2011</v>
      </c>
      <c r="Y10" s="263"/>
      <c r="Z10" s="263">
        <v>2012</v>
      </c>
      <c r="AA10" s="263"/>
      <c r="AB10" s="263">
        <v>2013</v>
      </c>
      <c r="AC10" s="263"/>
      <c r="AD10" s="263">
        <v>2014</v>
      </c>
      <c r="AE10" s="263"/>
      <c r="AF10" s="263">
        <v>2015</v>
      </c>
      <c r="AG10" s="263"/>
      <c r="AH10" s="263">
        <v>2016</v>
      </c>
      <c r="AI10" s="263"/>
      <c r="AJ10" s="263">
        <v>2017</v>
      </c>
      <c r="AK10" s="263"/>
    </row>
    <row r="11" spans="1:37" s="27" customFormat="1" ht="6.6" customHeight="1">
      <c r="A11" s="182"/>
      <c r="B11" s="182"/>
      <c r="C11" s="183"/>
      <c r="D11" s="182"/>
      <c r="E11" s="183"/>
      <c r="F11" s="182"/>
      <c r="G11" s="183"/>
      <c r="H11" s="182"/>
      <c r="I11" s="183"/>
      <c r="J11" s="183"/>
      <c r="K11" s="183"/>
      <c r="L11" s="183"/>
      <c r="M11" s="183"/>
      <c r="N11" s="183"/>
      <c r="O11" s="183"/>
      <c r="P11" s="183"/>
      <c r="Q11" s="183"/>
      <c r="R11" s="183"/>
      <c r="S11" s="183"/>
      <c r="T11" s="182"/>
      <c r="U11" s="182"/>
      <c r="V11" s="182"/>
      <c r="W11" s="182"/>
      <c r="X11" s="182"/>
      <c r="Y11" s="182"/>
      <c r="Z11" s="182"/>
      <c r="AA11" s="182"/>
      <c r="AB11" s="183"/>
      <c r="AC11" s="183"/>
      <c r="AD11" s="183"/>
      <c r="AE11" s="183"/>
      <c r="AF11" s="183"/>
      <c r="AG11" s="183"/>
      <c r="AH11" s="183"/>
      <c r="AI11" s="183"/>
      <c r="AJ11" s="183"/>
      <c r="AK11" s="183"/>
    </row>
    <row r="12" spans="1:37" s="27" customFormat="1" ht="6.6" customHeight="1">
      <c r="A12" s="25"/>
      <c r="B12" s="25"/>
      <c r="C12" s="26"/>
      <c r="D12" s="25"/>
      <c r="E12" s="26"/>
      <c r="F12" s="25"/>
      <c r="G12" s="26"/>
      <c r="H12" s="25"/>
      <c r="I12" s="26"/>
      <c r="J12" s="26"/>
      <c r="K12" s="26"/>
      <c r="L12" s="26"/>
      <c r="M12" s="26"/>
      <c r="N12" s="26"/>
      <c r="O12" s="26"/>
      <c r="P12" s="26"/>
      <c r="Q12" s="26"/>
      <c r="R12" s="26"/>
      <c r="S12" s="26"/>
      <c r="T12" s="25"/>
      <c r="U12" s="25"/>
      <c r="V12" s="25"/>
      <c r="W12" s="25"/>
      <c r="X12" s="25"/>
      <c r="Y12" s="25"/>
      <c r="Z12" s="25"/>
      <c r="AA12" s="25"/>
      <c r="AB12" s="26"/>
      <c r="AC12" s="26"/>
      <c r="AD12" s="26"/>
      <c r="AE12" s="26"/>
      <c r="AF12" s="26"/>
      <c r="AG12" s="26"/>
      <c r="AH12" s="26"/>
      <c r="AI12" s="26"/>
      <c r="AJ12" s="26"/>
      <c r="AK12" s="26"/>
    </row>
    <row r="13" spans="1:37" s="28" customFormat="1" ht="12">
      <c r="A13" s="185" t="s">
        <v>153</v>
      </c>
      <c r="B13" s="187">
        <v>60940.873536966385</v>
      </c>
      <c r="C13" s="167"/>
      <c r="D13" s="187">
        <v>60695.645495598816</v>
      </c>
      <c r="E13" s="167"/>
      <c r="F13" s="187">
        <v>55789.910202444669</v>
      </c>
      <c r="G13" s="167"/>
      <c r="H13" s="187">
        <v>73065</v>
      </c>
      <c r="I13" s="167"/>
      <c r="J13" s="187">
        <f>J15</f>
        <v>71721.458748765479</v>
      </c>
      <c r="K13" s="187"/>
      <c r="L13" s="187">
        <f t="shared" ref="L13:R13" si="0">L15</f>
        <v>90780.148454713519</v>
      </c>
      <c r="M13" s="187"/>
      <c r="N13" s="187">
        <f t="shared" si="0"/>
        <v>131664.62804687049</v>
      </c>
      <c r="O13" s="187"/>
      <c r="P13" s="187">
        <f t="shared" si="0"/>
        <v>113514.66594000001</v>
      </c>
      <c r="Q13" s="167"/>
      <c r="R13" s="187">
        <f t="shared" si="0"/>
        <v>63808.554458660474</v>
      </c>
      <c r="S13" s="167"/>
      <c r="T13" s="169"/>
      <c r="U13" s="170"/>
      <c r="V13" s="169"/>
      <c r="W13" s="170"/>
      <c r="X13" s="169"/>
      <c r="Y13" s="170"/>
      <c r="Z13" s="169"/>
      <c r="AA13" s="170"/>
      <c r="AB13" s="167"/>
      <c r="AC13" s="167"/>
      <c r="AD13" s="167"/>
      <c r="AE13" s="167"/>
      <c r="AF13" s="167"/>
      <c r="AG13" s="167"/>
      <c r="AH13" s="167"/>
      <c r="AI13" s="167"/>
      <c r="AJ13" s="167"/>
      <c r="AK13" s="167"/>
    </row>
    <row r="14" spans="1:37" s="33" customFormat="1" ht="6.6" customHeight="1">
      <c r="A14" s="29"/>
      <c r="B14" s="61"/>
      <c r="C14" s="60"/>
      <c r="D14" s="61"/>
      <c r="E14" s="60"/>
      <c r="F14" s="61"/>
      <c r="G14" s="60"/>
      <c r="H14" s="61"/>
      <c r="I14" s="60"/>
      <c r="J14" s="60"/>
      <c r="K14" s="60"/>
      <c r="L14" s="60"/>
      <c r="M14" s="60"/>
      <c r="N14" s="60"/>
      <c r="O14" s="60"/>
      <c r="P14" s="60"/>
      <c r="Q14" s="60"/>
      <c r="R14" s="60"/>
      <c r="S14" s="60"/>
      <c r="T14" s="32"/>
      <c r="U14" s="32"/>
      <c r="V14" s="32"/>
      <c r="W14" s="125"/>
      <c r="X14" s="32"/>
      <c r="Y14" s="125"/>
      <c r="Z14" s="32"/>
      <c r="AA14" s="31"/>
      <c r="AB14" s="60"/>
      <c r="AC14" s="60"/>
      <c r="AD14" s="106"/>
      <c r="AE14" s="106"/>
      <c r="AF14" s="106"/>
      <c r="AG14" s="106"/>
      <c r="AH14" s="106"/>
      <c r="AI14" s="60"/>
      <c r="AJ14" s="106"/>
      <c r="AK14" s="60"/>
    </row>
    <row r="15" spans="1:37" s="28" customFormat="1" ht="12">
      <c r="A15" s="147" t="s">
        <v>0</v>
      </c>
      <c r="B15" s="43">
        <v>60940.873536966385</v>
      </c>
      <c r="C15" s="38"/>
      <c r="D15" s="43">
        <v>60695.645495598816</v>
      </c>
      <c r="E15" s="38"/>
      <c r="F15" s="43">
        <v>55789.910202444669</v>
      </c>
      <c r="G15" s="38"/>
      <c r="H15" s="136">
        <v>73065</v>
      </c>
      <c r="I15" s="38"/>
      <c r="J15" s="136">
        <f>SUM(J16:J17)</f>
        <v>71721.458748765479</v>
      </c>
      <c r="K15" s="136"/>
      <c r="L15" s="136">
        <f>SUM(L16:L17)</f>
        <v>90780.148454713519</v>
      </c>
      <c r="M15" s="136"/>
      <c r="N15" s="136">
        <f t="shared" ref="N15:R15" si="1">SUM(N16:N17)</f>
        <v>131664.62804687049</v>
      </c>
      <c r="O15" s="136"/>
      <c r="P15" s="136">
        <f t="shared" si="1"/>
        <v>113514.66594000001</v>
      </c>
      <c r="Q15" s="38"/>
      <c r="R15" s="136">
        <f t="shared" si="1"/>
        <v>63808.554458660474</v>
      </c>
      <c r="S15" s="38"/>
      <c r="T15" s="106">
        <v>100.00000000000001</v>
      </c>
      <c r="U15" s="106"/>
      <c r="V15" s="106">
        <v>100.00000000000001</v>
      </c>
      <c r="W15" s="106"/>
      <c r="X15" s="106">
        <v>99.999999999999986</v>
      </c>
      <c r="Y15" s="106"/>
      <c r="Z15" s="106">
        <v>100</v>
      </c>
      <c r="AA15" s="36"/>
      <c r="AB15" s="106">
        <v>100</v>
      </c>
      <c r="AC15" s="38"/>
      <c r="AD15" s="106">
        <f>SUM(AD16:AD17)</f>
        <v>100</v>
      </c>
      <c r="AE15" s="106"/>
      <c r="AF15" s="106">
        <f>SUM(AF16:AF17)</f>
        <v>100</v>
      </c>
      <c r="AG15" s="106"/>
      <c r="AH15" s="106">
        <f t="shared" ref="AH15" si="2">SUM(AH16:AH17)</f>
        <v>100</v>
      </c>
      <c r="AI15" s="38"/>
      <c r="AJ15" s="106">
        <f>SUM(AJ16:AJ17)</f>
        <v>100</v>
      </c>
      <c r="AK15" s="38"/>
    </row>
    <row r="16" spans="1:37" s="24" customFormat="1" ht="12">
      <c r="A16" s="148" t="s">
        <v>1</v>
      </c>
      <c r="B16" s="39">
        <v>51728.637775450101</v>
      </c>
      <c r="C16" s="38"/>
      <c r="D16" s="39">
        <v>52646.92040876369</v>
      </c>
      <c r="E16" s="38"/>
      <c r="F16" s="39">
        <v>48713.871256614715</v>
      </c>
      <c r="G16" s="38"/>
      <c r="H16" s="39">
        <v>64259</v>
      </c>
      <c r="I16" s="38"/>
      <c r="J16" s="39">
        <v>60592.1132339744</v>
      </c>
      <c r="K16" s="38"/>
      <c r="L16" s="39">
        <v>72144.05469035804</v>
      </c>
      <c r="M16" s="38"/>
      <c r="N16" s="39">
        <v>103524.93972915802</v>
      </c>
      <c r="O16" s="38"/>
      <c r="P16" s="39">
        <v>87817.187839999999</v>
      </c>
      <c r="Q16" s="38"/>
      <c r="R16" s="39">
        <v>51241.367847398127</v>
      </c>
      <c r="S16" s="38"/>
      <c r="T16" s="108">
        <v>84.883321772655279</v>
      </c>
      <c r="U16" s="108"/>
      <c r="V16" s="108">
        <v>86.739205059745586</v>
      </c>
      <c r="W16" s="108"/>
      <c r="X16" s="108">
        <v>87.316633204546918</v>
      </c>
      <c r="Y16" s="108"/>
      <c r="Z16" s="108">
        <v>87.947717785533428</v>
      </c>
      <c r="AA16" s="41"/>
      <c r="AB16" s="108">
        <v>84.481628669037164</v>
      </c>
      <c r="AC16" s="38"/>
      <c r="AD16" s="108">
        <f>L16/SUM($L$16:$L$17)*100</f>
        <v>79.471179457640716</v>
      </c>
      <c r="AE16" s="108"/>
      <c r="AF16" s="108">
        <f>N16/SUM($N$16:$N$17)*100</f>
        <v>78.627753911479402</v>
      </c>
      <c r="AG16" s="108"/>
      <c r="AH16" s="108">
        <f>P16/SUM($P$16:$P$17)*100</f>
        <v>77.361975311998165</v>
      </c>
      <c r="AI16" s="38"/>
      <c r="AJ16" s="108">
        <f>R16/SUM($R$16:$R$17)*100</f>
        <v>80.30485611548491</v>
      </c>
      <c r="AK16" s="38"/>
    </row>
    <row r="17" spans="1:37" s="24" customFormat="1" ht="12">
      <c r="A17" s="148" t="s">
        <v>2</v>
      </c>
      <c r="B17" s="39">
        <v>9212.2357615162837</v>
      </c>
      <c r="C17" s="38"/>
      <c r="D17" s="39">
        <v>8048.7250868351293</v>
      </c>
      <c r="E17" s="38"/>
      <c r="F17" s="39">
        <v>7076.0389458299542</v>
      </c>
      <c r="G17" s="38"/>
      <c r="H17" s="37">
        <v>8806</v>
      </c>
      <c r="I17" s="38"/>
      <c r="J17" s="39">
        <v>11129.345514791077</v>
      </c>
      <c r="K17" s="38"/>
      <c r="L17" s="39">
        <v>18636.093764355479</v>
      </c>
      <c r="M17" s="38"/>
      <c r="N17" s="39">
        <v>28139.688317712476</v>
      </c>
      <c r="O17" s="38"/>
      <c r="P17" s="39">
        <v>25697.4781</v>
      </c>
      <c r="Q17" s="38"/>
      <c r="R17" s="39">
        <v>12567.186611262345</v>
      </c>
      <c r="S17" s="38"/>
      <c r="T17" s="108">
        <v>15.11667822734473</v>
      </c>
      <c r="U17" s="108"/>
      <c r="V17" s="108">
        <v>13.260794940254423</v>
      </c>
      <c r="W17" s="108"/>
      <c r="X17" s="108">
        <v>12.683366795453074</v>
      </c>
      <c r="Y17" s="108"/>
      <c r="Z17" s="108">
        <v>12.052282214466571</v>
      </c>
      <c r="AA17" s="41"/>
      <c r="AB17" s="108">
        <v>15.518371330962839</v>
      </c>
      <c r="AC17" s="38"/>
      <c r="AD17" s="108">
        <f>L17/SUM($L$16:$L$17)*100</f>
        <v>20.528820542359281</v>
      </c>
      <c r="AE17" s="108"/>
      <c r="AF17" s="108">
        <f>N17/SUM($N$16:$N$17)*100</f>
        <v>21.372246088520601</v>
      </c>
      <c r="AG17" s="108"/>
      <c r="AH17" s="108">
        <f>P17/SUM($P$16:$P$17)*100</f>
        <v>22.638024688001828</v>
      </c>
      <c r="AI17" s="38"/>
      <c r="AJ17" s="108">
        <f>R17/SUM($R$16:$R$17)*100</f>
        <v>19.695143884515083</v>
      </c>
      <c r="AK17" s="38"/>
    </row>
    <row r="18" spans="1:37" s="24" customFormat="1" ht="6.6" customHeight="1">
      <c r="A18" s="27"/>
      <c r="B18" s="37"/>
      <c r="C18" s="38"/>
      <c r="D18" s="37"/>
      <c r="E18" s="38"/>
      <c r="F18" s="37"/>
      <c r="G18" s="38"/>
      <c r="H18" s="127"/>
      <c r="I18" s="38"/>
      <c r="J18" s="38"/>
      <c r="K18" s="38"/>
      <c r="L18" s="38"/>
      <c r="M18" s="38"/>
      <c r="N18" s="38"/>
      <c r="O18" s="38"/>
      <c r="P18" s="38"/>
      <c r="Q18" s="38"/>
      <c r="R18" s="38"/>
      <c r="S18" s="38"/>
      <c r="T18" s="108"/>
      <c r="U18" s="108"/>
      <c r="V18" s="108"/>
      <c r="W18" s="108"/>
      <c r="X18" s="108"/>
      <c r="Y18" s="108"/>
      <c r="Z18" s="108"/>
      <c r="AA18" s="41"/>
      <c r="AB18" s="38"/>
      <c r="AC18" s="38"/>
      <c r="AD18" s="38"/>
      <c r="AE18" s="38"/>
      <c r="AF18" s="38"/>
      <c r="AG18" s="38"/>
      <c r="AH18" s="38"/>
      <c r="AI18" s="38"/>
      <c r="AJ18" s="38"/>
      <c r="AK18" s="38"/>
    </row>
    <row r="19" spans="1:37" s="28" customFormat="1" ht="12">
      <c r="A19" s="6" t="s">
        <v>47</v>
      </c>
      <c r="B19" s="43">
        <v>60940.873536966843</v>
      </c>
      <c r="C19" s="34"/>
      <c r="D19" s="43">
        <v>60695.645495598503</v>
      </c>
      <c r="E19" s="34"/>
      <c r="F19" s="43">
        <v>55789.910202444233</v>
      </c>
      <c r="G19" s="34"/>
      <c r="H19" s="43">
        <v>73065</v>
      </c>
      <c r="I19" s="34"/>
      <c r="J19" s="43">
        <f>SUM(J20:J26)</f>
        <v>71721.458748764911</v>
      </c>
      <c r="K19" s="43"/>
      <c r="L19" s="43">
        <f t="shared" ref="L19:R19" si="3">SUM(L20:L26)</f>
        <v>90780.148454713897</v>
      </c>
      <c r="M19" s="43"/>
      <c r="N19" s="43">
        <f t="shared" si="3"/>
        <v>131664.62804687163</v>
      </c>
      <c r="O19" s="43"/>
      <c r="P19" s="43">
        <f t="shared" si="3"/>
        <v>113514.6659434</v>
      </c>
      <c r="Q19" s="34"/>
      <c r="R19" s="43">
        <f t="shared" si="3"/>
        <v>63808.554458659615</v>
      </c>
      <c r="S19" s="34"/>
      <c r="T19" s="106">
        <v>100.00000000000075</v>
      </c>
      <c r="U19" s="106"/>
      <c r="V19" s="106">
        <v>99.999999999999474</v>
      </c>
      <c r="W19" s="106"/>
      <c r="X19" s="106">
        <v>99.999999999999233</v>
      </c>
      <c r="Y19" s="106"/>
      <c r="Z19" s="106">
        <v>100</v>
      </c>
      <c r="AA19" s="36"/>
      <c r="AB19" s="106">
        <v>100</v>
      </c>
      <c r="AC19" s="34"/>
      <c r="AD19" s="106">
        <f>SUM(AD20:AD25)</f>
        <v>99.999999999999972</v>
      </c>
      <c r="AE19" s="106"/>
      <c r="AF19" s="106">
        <f t="shared" ref="AF19:AH19" si="4">SUM(AF20:AF25)</f>
        <v>100</v>
      </c>
      <c r="AG19" s="106"/>
      <c r="AH19" s="106">
        <f t="shared" si="4"/>
        <v>100</v>
      </c>
      <c r="AI19" s="34"/>
      <c r="AJ19" s="106">
        <f t="shared" ref="AJ19" si="5">SUM(AJ20:AJ25)</f>
        <v>99.999999999999972</v>
      </c>
      <c r="AK19" s="34"/>
    </row>
    <row r="20" spans="1:37" s="24" customFormat="1" ht="12">
      <c r="A20" s="149" t="s">
        <v>49</v>
      </c>
      <c r="B20" s="39">
        <v>9443.3487658577906</v>
      </c>
      <c r="C20" s="38"/>
      <c r="D20" s="39">
        <v>10128.369096041617</v>
      </c>
      <c r="E20" s="38"/>
      <c r="F20" s="39">
        <v>8511.1610091722778</v>
      </c>
      <c r="G20" s="38"/>
      <c r="H20" s="39">
        <v>8633</v>
      </c>
      <c r="I20" s="38"/>
      <c r="J20" s="39">
        <v>8326.6267972872301</v>
      </c>
      <c r="K20" s="39"/>
      <c r="L20" s="39">
        <v>10806.546671078393</v>
      </c>
      <c r="M20" s="39"/>
      <c r="N20" s="39">
        <v>20060.433040567434</v>
      </c>
      <c r="O20" s="39"/>
      <c r="P20" s="39">
        <v>14537.2971</v>
      </c>
      <c r="Q20" s="39"/>
      <c r="R20" s="39">
        <v>8273.9173581855284</v>
      </c>
      <c r="S20" s="39"/>
      <c r="T20" s="108">
        <v>15.495919598411254</v>
      </c>
      <c r="U20" s="108"/>
      <c r="V20" s="108">
        <v>16.689255779505498</v>
      </c>
      <c r="W20" s="108"/>
      <c r="X20" s="108">
        <v>15.256969907349486</v>
      </c>
      <c r="Y20" s="108"/>
      <c r="Z20" s="108">
        <v>11.820360101321285</v>
      </c>
      <c r="AA20" s="41"/>
      <c r="AB20" s="108">
        <v>11.607952563655388</v>
      </c>
      <c r="AC20" s="38"/>
      <c r="AD20" s="40">
        <f t="shared" ref="AD20:AD25" si="6">L20/SUM($L$20:$L$25)*100</f>
        <v>11.909878090524675</v>
      </c>
      <c r="AE20" s="40"/>
      <c r="AF20" s="40">
        <f t="shared" ref="AF20:AF25" si="7">N20/SUM($N$20:$N$25)*100</f>
        <v>15.236007831523338</v>
      </c>
      <c r="AG20" s="40"/>
      <c r="AH20" s="40">
        <f t="shared" ref="AH20:AH25" si="8">P20/SUM($P$20:$P$25)*100</f>
        <v>12.827625064282323</v>
      </c>
      <c r="AI20" s="38"/>
      <c r="AJ20" s="40">
        <f>R20/SUM($R$20:$R$25)*100</f>
        <v>13.022284940926815</v>
      </c>
      <c r="AK20" s="38"/>
    </row>
    <row r="21" spans="1:37" s="24" customFormat="1" ht="12">
      <c r="A21" s="149" t="s">
        <v>50</v>
      </c>
      <c r="B21" s="39">
        <v>34577.997141292013</v>
      </c>
      <c r="C21" s="38"/>
      <c r="D21" s="39">
        <v>33621.963916653352</v>
      </c>
      <c r="E21" s="38"/>
      <c r="F21" s="39">
        <v>31095.175391937817</v>
      </c>
      <c r="G21" s="38"/>
      <c r="H21" s="39">
        <v>43268</v>
      </c>
      <c r="I21" s="38"/>
      <c r="J21" s="39">
        <v>42822.551795286701</v>
      </c>
      <c r="K21" s="39"/>
      <c r="L21" s="39">
        <v>50458.96050177807</v>
      </c>
      <c r="M21" s="39"/>
      <c r="N21" s="39">
        <v>65275.199247361663</v>
      </c>
      <c r="O21" s="39"/>
      <c r="P21" s="39">
        <v>59685.51541</v>
      </c>
      <c r="Q21" s="39"/>
      <c r="R21" s="39">
        <v>34642.182089714195</v>
      </c>
      <c r="S21" s="39"/>
      <c r="T21" s="108">
        <v>56.740238750134097</v>
      </c>
      <c r="U21" s="108"/>
      <c r="V21" s="108">
        <v>55.401373142457068</v>
      </c>
      <c r="W21" s="108"/>
      <c r="X21" s="108">
        <v>55.740709723066018</v>
      </c>
      <c r="Y21" s="108"/>
      <c r="Z21" s="108">
        <v>59.242828780721567</v>
      </c>
      <c r="AA21" s="41"/>
      <c r="AB21" s="108">
        <v>59.746076037670036</v>
      </c>
      <c r="AC21" s="38"/>
      <c r="AD21" s="40">
        <f t="shared" si="6"/>
        <v>55.610741011199124</v>
      </c>
      <c r="AE21" s="40"/>
      <c r="AF21" s="40">
        <f t="shared" si="7"/>
        <v>49.57686830218681</v>
      </c>
      <c r="AG21" s="40"/>
      <c r="AH21" s="40">
        <f t="shared" si="8"/>
        <v>52.666146133033543</v>
      </c>
      <c r="AI21" s="38"/>
      <c r="AJ21" s="40">
        <f t="shared" ref="AJ21:AJ25" si="9">R21/SUM($R$20:$R$25)*100</f>
        <v>54.523189756231801</v>
      </c>
      <c r="AK21" s="38"/>
    </row>
    <row r="22" spans="1:37" s="24" customFormat="1" ht="12">
      <c r="A22" s="149" t="s">
        <v>51</v>
      </c>
      <c r="B22" s="39">
        <v>12767.01159624468</v>
      </c>
      <c r="C22" s="38"/>
      <c r="D22" s="39">
        <v>13238.818974778796</v>
      </c>
      <c r="E22" s="38"/>
      <c r="F22" s="39">
        <v>12548.704532888471</v>
      </c>
      <c r="G22" s="38"/>
      <c r="H22" s="39">
        <v>16343</v>
      </c>
      <c r="I22" s="38"/>
      <c r="J22" s="39">
        <v>15521.451815633813</v>
      </c>
      <c r="K22" s="39"/>
      <c r="L22" s="39">
        <v>21457.583704688161</v>
      </c>
      <c r="M22" s="39"/>
      <c r="N22" s="39">
        <v>32074.327447330244</v>
      </c>
      <c r="O22" s="39"/>
      <c r="P22" s="39">
        <v>27901.608520000002</v>
      </c>
      <c r="Q22" s="39"/>
      <c r="R22" s="39">
        <v>14412.54780882876</v>
      </c>
      <c r="S22" s="39"/>
      <c r="T22" s="108">
        <v>20.949833593212748</v>
      </c>
      <c r="U22" s="108"/>
      <c r="V22" s="108">
        <v>21.814571921061258</v>
      </c>
      <c r="W22" s="108"/>
      <c r="X22" s="108">
        <v>22.494605286890089</v>
      </c>
      <c r="Y22" s="108"/>
      <c r="Z22" s="108">
        <v>22.376942561785444</v>
      </c>
      <c r="AA22" s="41"/>
      <c r="AB22" s="108">
        <v>21.656086501569586</v>
      </c>
      <c r="AC22" s="38"/>
      <c r="AD22" s="40">
        <f t="shared" si="6"/>
        <v>23.648369254168276</v>
      </c>
      <c r="AE22" s="40"/>
      <c r="AF22" s="40">
        <f t="shared" si="7"/>
        <v>24.360625874332793</v>
      </c>
      <c r="AG22" s="40"/>
      <c r="AH22" s="40">
        <f t="shared" si="8"/>
        <v>24.620214495371716</v>
      </c>
      <c r="AI22" s="38"/>
      <c r="AJ22" s="40">
        <f t="shared" si="9"/>
        <v>22.683850486567795</v>
      </c>
      <c r="AK22" s="38"/>
    </row>
    <row r="23" spans="1:37" s="24" customFormat="1" ht="12">
      <c r="A23" s="149" t="s">
        <v>52</v>
      </c>
      <c r="B23" s="39">
        <v>3768.2109167440703</v>
      </c>
      <c r="C23" s="38"/>
      <c r="D23" s="39">
        <v>3204.8096787481454</v>
      </c>
      <c r="E23" s="38"/>
      <c r="F23" s="39">
        <v>3010.6310704011744</v>
      </c>
      <c r="G23" s="38"/>
      <c r="H23" s="39">
        <v>4210</v>
      </c>
      <c r="I23" s="38"/>
      <c r="J23" s="39">
        <v>4243.0776368001098</v>
      </c>
      <c r="K23" s="39"/>
      <c r="L23" s="39">
        <v>6373.8457438987334</v>
      </c>
      <c r="M23" s="39"/>
      <c r="N23" s="39">
        <v>10794.213108377144</v>
      </c>
      <c r="O23" s="39"/>
      <c r="P23" s="39">
        <v>8845.7750039999992</v>
      </c>
      <c r="Q23" s="39"/>
      <c r="R23" s="39">
        <v>4729.808265064089</v>
      </c>
      <c r="S23" s="39"/>
      <c r="T23" s="108">
        <v>6.1833884190358628</v>
      </c>
      <c r="U23" s="108"/>
      <c r="V23" s="108">
        <v>5.2807996969784661</v>
      </c>
      <c r="W23" s="108"/>
      <c r="X23" s="108">
        <v>5.3968086837672393</v>
      </c>
      <c r="Y23" s="108"/>
      <c r="Z23" s="108">
        <v>5.7643595536386663</v>
      </c>
      <c r="AA23" s="41"/>
      <c r="AB23" s="108">
        <v>5.9197767701430068</v>
      </c>
      <c r="AC23" s="38"/>
      <c r="AD23" s="40">
        <f t="shared" si="6"/>
        <v>7.0246053700768583</v>
      </c>
      <c r="AE23" s="40"/>
      <c r="AF23" s="40">
        <f t="shared" si="7"/>
        <v>8.1982634732651842</v>
      </c>
      <c r="AG23" s="40"/>
      <c r="AH23" s="40">
        <f t="shared" si="8"/>
        <v>7.8054595963586966</v>
      </c>
      <c r="AI23" s="38"/>
      <c r="AJ23" s="40">
        <f t="shared" si="9"/>
        <v>7.4442260270681029</v>
      </c>
      <c r="AK23" s="38"/>
    </row>
    <row r="24" spans="1:37" s="24" customFormat="1" ht="12">
      <c r="A24" s="149" t="s">
        <v>53</v>
      </c>
      <c r="B24" s="39">
        <v>360.65754217199867</v>
      </c>
      <c r="C24" s="38"/>
      <c r="D24" s="39">
        <v>443.20579014143487</v>
      </c>
      <c r="E24" s="38"/>
      <c r="F24" s="39">
        <v>574.01709402369636</v>
      </c>
      <c r="G24" s="38"/>
      <c r="H24" s="39">
        <v>549</v>
      </c>
      <c r="I24" s="38"/>
      <c r="J24" s="39">
        <v>698.80295495293683</v>
      </c>
      <c r="K24" s="39"/>
      <c r="L24" s="39">
        <v>1539.466746875134</v>
      </c>
      <c r="M24" s="39"/>
      <c r="N24" s="39">
        <v>2999.0144713886798</v>
      </c>
      <c r="O24" s="39"/>
      <c r="P24" s="39">
        <v>1978.808466</v>
      </c>
      <c r="Q24" s="39"/>
      <c r="R24" s="39">
        <v>1303.004430084618</v>
      </c>
      <c r="S24" s="39"/>
      <c r="T24" s="108">
        <v>0.59181551106783181</v>
      </c>
      <c r="U24" s="108"/>
      <c r="V24" s="108">
        <v>0.73030265035651776</v>
      </c>
      <c r="W24" s="108"/>
      <c r="X24" s="108">
        <v>1.0289737816480857</v>
      </c>
      <c r="Y24" s="108"/>
      <c r="Z24" s="108">
        <v>0.75169439309919905</v>
      </c>
      <c r="AA24" s="41"/>
      <c r="AB24" s="108">
        <v>0.97523543773979771</v>
      </c>
      <c r="AC24" s="38"/>
      <c r="AD24" s="40">
        <f t="shared" si="6"/>
        <v>1.6966438805811224</v>
      </c>
      <c r="AE24" s="40"/>
      <c r="AF24" s="40">
        <f t="shared" si="7"/>
        <v>2.2777677770228864</v>
      </c>
      <c r="AG24" s="40"/>
      <c r="AH24" s="40">
        <f t="shared" si="8"/>
        <v>1.7460888981814682</v>
      </c>
      <c r="AI24" s="38"/>
      <c r="AJ24" s="40">
        <f t="shared" si="9"/>
        <v>2.0507933827819804</v>
      </c>
      <c r="AK24" s="38"/>
    </row>
    <row r="25" spans="1:37" s="24" customFormat="1" ht="12">
      <c r="A25" s="149" t="s">
        <v>54</v>
      </c>
      <c r="B25" s="39">
        <v>23.64757465628476</v>
      </c>
      <c r="C25" s="38" t="s">
        <v>72</v>
      </c>
      <c r="D25" s="39">
        <v>50.793887480759444</v>
      </c>
      <c r="E25" s="38" t="s">
        <v>72</v>
      </c>
      <c r="F25" s="39">
        <v>45.706434619277303</v>
      </c>
      <c r="G25" s="38" t="s">
        <v>72</v>
      </c>
      <c r="H25" s="39">
        <v>32</v>
      </c>
      <c r="I25" s="38" t="s">
        <v>72</v>
      </c>
      <c r="J25" s="39">
        <v>68.477968811385225</v>
      </c>
      <c r="K25" s="39" t="s">
        <v>72</v>
      </c>
      <c r="L25" s="39">
        <v>99.594002434803201</v>
      </c>
      <c r="M25" s="39" t="s">
        <v>72</v>
      </c>
      <c r="N25" s="39">
        <v>461.44073184646248</v>
      </c>
      <c r="O25" s="39" t="s">
        <v>72</v>
      </c>
      <c r="P25" s="39">
        <v>379.04357709999999</v>
      </c>
      <c r="Q25" s="39" t="s">
        <v>72</v>
      </c>
      <c r="R25" s="39">
        <v>175.14207855466967</v>
      </c>
      <c r="S25" s="39" t="s">
        <v>72</v>
      </c>
      <c r="T25" s="108">
        <v>3.8804128138957963E-2</v>
      </c>
      <c r="U25" s="108"/>
      <c r="V25" s="108">
        <v>8.3696809640667655E-2</v>
      </c>
      <c r="W25" s="108"/>
      <c r="X25" s="108">
        <v>8.1932617278305725E-2</v>
      </c>
      <c r="Y25" s="108"/>
      <c r="Z25" s="108">
        <v>4.3814609433833092E-2</v>
      </c>
      <c r="AA25" s="41"/>
      <c r="AB25" s="108">
        <v>9.4872689222183462E-2</v>
      </c>
      <c r="AC25" s="38"/>
      <c r="AD25" s="40">
        <f t="shared" si="6"/>
        <v>0.10976239344992871</v>
      </c>
      <c r="AE25" s="40"/>
      <c r="AF25" s="40">
        <f t="shared" si="7"/>
        <v>0.35046674166898723</v>
      </c>
      <c r="AG25" s="40"/>
      <c r="AH25" s="40">
        <f t="shared" si="8"/>
        <v>0.33446581277225107</v>
      </c>
      <c r="AI25" s="38"/>
      <c r="AJ25" s="40">
        <f t="shared" si="9"/>
        <v>0.27565540642350156</v>
      </c>
      <c r="AK25" s="38"/>
    </row>
    <row r="26" spans="1:37" s="24" customFormat="1" ht="12">
      <c r="A26" s="13" t="s">
        <v>3</v>
      </c>
      <c r="B26" s="39">
        <v>0</v>
      </c>
      <c r="C26" s="60"/>
      <c r="D26" s="39">
        <v>7.6841517543859652</v>
      </c>
      <c r="E26" s="38" t="s">
        <v>72</v>
      </c>
      <c r="F26" s="39">
        <v>4.514669401519102</v>
      </c>
      <c r="G26" s="38" t="s">
        <v>72</v>
      </c>
      <c r="H26" s="39">
        <v>30</v>
      </c>
      <c r="I26" s="38" t="s">
        <v>72</v>
      </c>
      <c r="J26" s="39">
        <v>40.46977999273642</v>
      </c>
      <c r="K26" s="39" t="s">
        <v>72</v>
      </c>
      <c r="L26" s="39">
        <v>44.151083960585353</v>
      </c>
      <c r="M26" s="39" t="s">
        <v>72</v>
      </c>
      <c r="N26" s="39">
        <v>0</v>
      </c>
      <c r="O26" s="39"/>
      <c r="P26" s="39">
        <v>186.6178663</v>
      </c>
      <c r="Q26" s="39" t="s">
        <v>72</v>
      </c>
      <c r="R26" s="39">
        <v>271.95242822775572</v>
      </c>
      <c r="S26" s="39" t="s">
        <v>72</v>
      </c>
      <c r="T26" s="108">
        <v>0</v>
      </c>
      <c r="U26" s="189"/>
      <c r="V26" s="40" t="s">
        <v>81</v>
      </c>
      <c r="W26" s="108"/>
      <c r="X26" s="40" t="s">
        <v>81</v>
      </c>
      <c r="Y26" s="108"/>
      <c r="Z26" s="40" t="s">
        <v>81</v>
      </c>
      <c r="AA26" s="41"/>
      <c r="AB26" s="40" t="s">
        <v>81</v>
      </c>
      <c r="AC26" s="38"/>
      <c r="AD26" s="40" t="s">
        <v>81</v>
      </c>
      <c r="AE26" s="40"/>
      <c r="AF26" s="108">
        <v>0</v>
      </c>
      <c r="AG26" s="108"/>
      <c r="AH26" s="40" t="s">
        <v>81</v>
      </c>
      <c r="AI26" s="38"/>
      <c r="AJ26" s="40" t="s">
        <v>81</v>
      </c>
      <c r="AK26" s="38"/>
    </row>
    <row r="27" spans="1:37" s="24" customFormat="1" ht="6.6" customHeight="1">
      <c r="A27" s="53"/>
      <c r="B27" s="42"/>
      <c r="C27" s="38"/>
      <c r="D27" s="42"/>
      <c r="E27" s="38"/>
      <c r="F27" s="42"/>
      <c r="G27" s="38"/>
      <c r="H27" s="42"/>
      <c r="I27" s="38"/>
      <c r="J27" s="38"/>
      <c r="K27" s="38"/>
      <c r="L27" s="38"/>
      <c r="M27" s="38"/>
      <c r="N27" s="38"/>
      <c r="O27" s="38"/>
      <c r="P27" s="38"/>
      <c r="Q27" s="38"/>
      <c r="R27" s="38"/>
      <c r="S27" s="38"/>
      <c r="T27" s="108"/>
      <c r="U27" s="108"/>
      <c r="V27" s="108"/>
      <c r="W27" s="108"/>
      <c r="X27" s="108"/>
      <c r="Y27" s="108"/>
      <c r="Z27" s="108"/>
      <c r="AA27" s="41"/>
      <c r="AB27" s="38"/>
      <c r="AC27" s="38"/>
      <c r="AD27" s="38"/>
      <c r="AE27" s="38"/>
      <c r="AF27" s="38"/>
      <c r="AG27" s="38"/>
      <c r="AH27" s="38"/>
      <c r="AI27" s="38"/>
      <c r="AJ27" s="38"/>
      <c r="AK27" s="38"/>
    </row>
    <row r="28" spans="1:37" s="28" customFormat="1" ht="24">
      <c r="A28" s="103" t="s">
        <v>77</v>
      </c>
      <c r="B28" s="61">
        <v>60940.873536966537</v>
      </c>
      <c r="C28" s="34"/>
      <c r="D28" s="61">
        <v>60695.645495598372</v>
      </c>
      <c r="E28" s="34"/>
      <c r="F28" s="61">
        <v>55789.910202444167</v>
      </c>
      <c r="G28" s="34"/>
      <c r="H28" s="61">
        <v>73065</v>
      </c>
      <c r="I28" s="34"/>
      <c r="J28" s="61">
        <f>SUM(J29:J31)</f>
        <v>71721.458748765595</v>
      </c>
      <c r="K28" s="61"/>
      <c r="L28" s="61">
        <f>SUM(L29:L31)</f>
        <v>90780.148454713781</v>
      </c>
      <c r="M28" s="61"/>
      <c r="N28" s="61">
        <f t="shared" ref="N28:R28" si="10">SUM(N29:N31)</f>
        <v>131664.62804687137</v>
      </c>
      <c r="O28" s="61"/>
      <c r="P28" s="61">
        <f t="shared" si="10"/>
        <v>113514.66594000001</v>
      </c>
      <c r="Q28" s="34"/>
      <c r="R28" s="61">
        <f t="shared" si="10"/>
        <v>63808.55445866035</v>
      </c>
      <c r="S28" s="34"/>
      <c r="T28" s="106">
        <v>100.00000000000024</v>
      </c>
      <c r="U28" s="106"/>
      <c r="V28" s="106">
        <v>99.999999999999275</v>
      </c>
      <c r="W28" s="106"/>
      <c r="X28" s="106">
        <v>99.999999999999105</v>
      </c>
      <c r="Y28" s="106"/>
      <c r="Z28" s="106">
        <v>100</v>
      </c>
      <c r="AA28" s="36"/>
      <c r="AB28" s="106">
        <f>SUM(AB29:AB30)</f>
        <v>100</v>
      </c>
      <c r="AC28" s="106"/>
      <c r="AD28" s="106">
        <f t="shared" ref="AD28:AH28" si="11">SUM(AD29:AD30)</f>
        <v>100</v>
      </c>
      <c r="AE28" s="106"/>
      <c r="AF28" s="106">
        <f t="shared" si="11"/>
        <v>100</v>
      </c>
      <c r="AG28" s="106"/>
      <c r="AH28" s="106">
        <f t="shared" si="11"/>
        <v>100</v>
      </c>
      <c r="AI28" s="34"/>
      <c r="AJ28" s="106">
        <f>SUM(AJ29:AJ30)</f>
        <v>100</v>
      </c>
      <c r="AK28" s="34"/>
    </row>
    <row r="29" spans="1:37" s="24" customFormat="1" ht="12">
      <c r="A29" s="13" t="s">
        <v>78</v>
      </c>
      <c r="B29" s="39">
        <v>4641.786765290688</v>
      </c>
      <c r="C29" s="91"/>
      <c r="D29" s="39">
        <v>4729.9309906469671</v>
      </c>
      <c r="E29" s="91"/>
      <c r="F29" s="39">
        <v>6019.9215748126571</v>
      </c>
      <c r="G29" s="162"/>
      <c r="H29" s="39">
        <v>9667</v>
      </c>
      <c r="I29" s="162"/>
      <c r="J29" s="39">
        <v>5118.2789503659751</v>
      </c>
      <c r="K29" s="162"/>
      <c r="L29" s="39">
        <v>8128.2126755346817</v>
      </c>
      <c r="M29" s="162"/>
      <c r="N29" s="39">
        <v>16796.285909957202</v>
      </c>
      <c r="O29" s="162"/>
      <c r="P29" s="39">
        <v>16219.98156</v>
      </c>
      <c r="Q29" s="162"/>
      <c r="R29" s="39">
        <v>7415.2692194483989</v>
      </c>
      <c r="S29" s="162"/>
      <c r="T29" s="108">
        <v>7.616869427503377</v>
      </c>
      <c r="U29" s="108"/>
      <c r="V29" s="108">
        <v>7.7928671027807841</v>
      </c>
      <c r="W29" s="108"/>
      <c r="X29" s="108">
        <v>10.790341036521097</v>
      </c>
      <c r="Y29" s="108"/>
      <c r="Z29" s="108">
        <v>13.23068500650106</v>
      </c>
      <c r="AA29" s="41"/>
      <c r="AB29" s="108">
        <f>J29/(J28-J31)*100</f>
        <v>7.1369001755373667</v>
      </c>
      <c r="AC29" s="108"/>
      <c r="AD29" s="108">
        <f>L29/(L28-L31)*100</f>
        <v>8.9549290400300698</v>
      </c>
      <c r="AE29" s="108"/>
      <c r="AF29" s="108">
        <f>N29/(N28-N31)*100</f>
        <v>12.756870360031611</v>
      </c>
      <c r="AG29" s="108"/>
      <c r="AH29" s="108">
        <f>P29/(P28-P31)*100</f>
        <v>14.288886308816986</v>
      </c>
      <c r="AI29" s="162"/>
      <c r="AJ29" s="108">
        <f>R29/(R28-R31)*100</f>
        <v>11.621120839295191</v>
      </c>
      <c r="AK29" s="162"/>
    </row>
    <row r="30" spans="1:37" s="24" customFormat="1" ht="12">
      <c r="A30" s="13" t="s">
        <v>79</v>
      </c>
      <c r="B30" s="39">
        <v>56299.086771675851</v>
      </c>
      <c r="C30" s="59"/>
      <c r="D30" s="39">
        <v>55965.714504951407</v>
      </c>
      <c r="E30" s="59"/>
      <c r="F30" s="39">
        <v>49769.988627631508</v>
      </c>
      <c r="G30" s="163"/>
      <c r="H30" s="39">
        <v>63398</v>
      </c>
      <c r="I30" s="163"/>
      <c r="J30" s="39">
        <v>66597.435498177496</v>
      </c>
      <c r="K30" s="163"/>
      <c r="L30" s="39">
        <v>82639.817302147727</v>
      </c>
      <c r="M30" s="163"/>
      <c r="N30" s="39">
        <v>114868.34213691416</v>
      </c>
      <c r="O30" s="163"/>
      <c r="P30" s="39">
        <v>97294.684380000006</v>
      </c>
      <c r="Q30" s="163"/>
      <c r="R30" s="39">
        <v>56393.285239211953</v>
      </c>
      <c r="S30" s="163"/>
      <c r="T30" s="108">
        <v>92.383130572496867</v>
      </c>
      <c r="U30" s="108"/>
      <c r="V30" s="108">
        <v>92.207132897218486</v>
      </c>
      <c r="W30" s="108"/>
      <c r="X30" s="108">
        <v>89.209658963478006</v>
      </c>
      <c r="Y30" s="108"/>
      <c r="Z30" s="108">
        <v>86.769314993498938</v>
      </c>
      <c r="AA30" s="41"/>
      <c r="AB30" s="108">
        <f>J30/(J28-J31)*100</f>
        <v>92.863099824462637</v>
      </c>
      <c r="AC30" s="108"/>
      <c r="AD30" s="108">
        <f>L30/(L28-L31)*100</f>
        <v>91.045070959969934</v>
      </c>
      <c r="AE30" s="108"/>
      <c r="AF30" s="108">
        <f>N30/(N28-N31)*100</f>
        <v>87.243129639968387</v>
      </c>
      <c r="AG30" s="108"/>
      <c r="AH30" s="108">
        <f>P30/(P28-P31)*100</f>
        <v>85.711113691183016</v>
      </c>
      <c r="AI30" s="163"/>
      <c r="AJ30" s="108">
        <f>R30/(R28-R31)*100</f>
        <v>88.378879160704813</v>
      </c>
      <c r="AK30" s="163"/>
    </row>
    <row r="31" spans="1:37" s="24" customFormat="1" ht="12">
      <c r="A31" s="13" t="s">
        <v>3</v>
      </c>
      <c r="B31" s="39">
        <v>0</v>
      </c>
      <c r="C31" s="59"/>
      <c r="D31" s="39">
        <v>0</v>
      </c>
      <c r="E31" s="59"/>
      <c r="F31" s="39">
        <v>0</v>
      </c>
      <c r="G31" s="163"/>
      <c r="H31" s="39">
        <v>0</v>
      </c>
      <c r="I31" s="163"/>
      <c r="J31" s="39">
        <v>5.7443002221326953</v>
      </c>
      <c r="K31" s="39" t="s">
        <v>72</v>
      </c>
      <c r="L31" s="39">
        <v>12.118477031372866</v>
      </c>
      <c r="M31" s="39" t="s">
        <v>72</v>
      </c>
      <c r="N31" s="39">
        <v>0</v>
      </c>
      <c r="O31" s="39"/>
      <c r="P31" s="39">
        <v>0</v>
      </c>
      <c r="Q31" s="39"/>
      <c r="R31" s="39"/>
      <c r="S31" s="39"/>
      <c r="T31" s="39">
        <v>0</v>
      </c>
      <c r="U31" s="108"/>
      <c r="V31" s="39">
        <v>0</v>
      </c>
      <c r="W31" s="108"/>
      <c r="X31" s="39">
        <v>0</v>
      </c>
      <c r="Y31" s="108"/>
      <c r="Z31" s="39">
        <v>0</v>
      </c>
      <c r="AA31" s="41"/>
      <c r="AB31" s="40" t="s">
        <v>81</v>
      </c>
      <c r="AC31" s="163"/>
      <c r="AD31" s="40" t="s">
        <v>81</v>
      </c>
      <c r="AE31" s="40"/>
      <c r="AF31" s="39">
        <v>0</v>
      </c>
      <c r="AG31" s="39"/>
      <c r="AH31" s="39">
        <v>0</v>
      </c>
      <c r="AI31" s="163"/>
      <c r="AJ31" s="39">
        <v>0</v>
      </c>
      <c r="AK31" s="163"/>
    </row>
    <row r="32" spans="1:37" s="24" customFormat="1" ht="6.6" customHeight="1">
      <c r="A32" s="89"/>
      <c r="B32" s="113"/>
      <c r="C32" s="59"/>
      <c r="D32" s="113"/>
      <c r="E32" s="59"/>
      <c r="F32" s="113"/>
      <c r="G32" s="163"/>
      <c r="H32" s="113"/>
      <c r="I32" s="163"/>
      <c r="J32" s="163"/>
      <c r="K32" s="163"/>
      <c r="L32" s="163"/>
      <c r="M32" s="163"/>
      <c r="N32" s="163"/>
      <c r="O32" s="163"/>
      <c r="P32" s="163"/>
      <c r="Q32" s="163"/>
      <c r="R32" s="163"/>
      <c r="S32" s="163"/>
      <c r="T32" s="108"/>
      <c r="U32" s="108"/>
      <c r="V32" s="108"/>
      <c r="W32" s="108"/>
      <c r="X32" s="108"/>
      <c r="Y32" s="108"/>
      <c r="Z32" s="108"/>
      <c r="AA32" s="41"/>
      <c r="AB32" s="163"/>
      <c r="AC32" s="163"/>
      <c r="AD32" s="163"/>
      <c r="AE32" s="163"/>
      <c r="AF32" s="163"/>
      <c r="AG32" s="163"/>
      <c r="AH32" s="163"/>
      <c r="AI32" s="163"/>
      <c r="AJ32" s="163"/>
      <c r="AK32" s="163"/>
    </row>
    <row r="33" spans="1:38" s="28" customFormat="1" ht="24">
      <c r="A33" s="103" t="s">
        <v>175</v>
      </c>
      <c r="B33" s="61">
        <v>60940.873536966326</v>
      </c>
      <c r="C33" s="34"/>
      <c r="D33" s="61">
        <v>60695.645495598641</v>
      </c>
      <c r="E33" s="34"/>
      <c r="F33" s="61">
        <v>55789.910202444633</v>
      </c>
      <c r="G33" s="34"/>
      <c r="H33" s="61">
        <v>73065</v>
      </c>
      <c r="I33" s="34"/>
      <c r="J33" s="61">
        <f>SUM(I34:J35)</f>
        <v>71721.458748766658</v>
      </c>
      <c r="K33" s="61"/>
      <c r="L33" s="61">
        <f>SUM(K34:L35)</f>
        <v>90780.148454713591</v>
      </c>
      <c r="M33" s="61"/>
      <c r="N33" s="61">
        <f>SUM(M34:N35)</f>
        <v>131664.6280468709</v>
      </c>
      <c r="O33" s="61"/>
      <c r="P33" s="61">
        <f>SUM(O34:P35)</f>
        <v>113514.665905</v>
      </c>
      <c r="Q33" s="34"/>
      <c r="R33" s="61">
        <f>SUM(Q34:R37)</f>
        <v>63808.554458660285</v>
      </c>
      <c r="S33" s="34"/>
      <c r="T33" s="106">
        <v>99.999999999999901</v>
      </c>
      <c r="U33" s="106"/>
      <c r="V33" s="106">
        <v>99.999999999999716</v>
      </c>
      <c r="W33" s="106"/>
      <c r="X33" s="106">
        <v>99.999999999999943</v>
      </c>
      <c r="Y33" s="106"/>
      <c r="Z33" s="106">
        <v>100</v>
      </c>
      <c r="AA33" s="36"/>
      <c r="AB33" s="106">
        <f>SUM(AB34:AB35)</f>
        <v>99.999999999999986</v>
      </c>
      <c r="AC33" s="106"/>
      <c r="AD33" s="106">
        <f>SUM(AD34:AD35)</f>
        <v>100</v>
      </c>
      <c r="AE33" s="106"/>
      <c r="AF33" s="106">
        <f>SUM(AF34:AF35)</f>
        <v>100.00000000000001</v>
      </c>
      <c r="AG33" s="106"/>
      <c r="AH33" s="106">
        <f>SUM(AH34:AH35)</f>
        <v>100</v>
      </c>
      <c r="AI33" s="34"/>
      <c r="AJ33" s="106">
        <f>SUM(AJ34:AJ35)</f>
        <v>99.960210735729646</v>
      </c>
      <c r="AK33" s="34"/>
    </row>
    <row r="34" spans="1:38" s="24" customFormat="1" ht="12">
      <c r="A34" s="13" t="s">
        <v>78</v>
      </c>
      <c r="B34" s="39">
        <v>1675.43444291575</v>
      </c>
      <c r="C34" s="91"/>
      <c r="D34" s="39">
        <v>657.65892917769099</v>
      </c>
      <c r="E34" s="91"/>
      <c r="F34" s="39">
        <v>256.92337740814548</v>
      </c>
      <c r="G34" s="162"/>
      <c r="H34" s="39">
        <v>943</v>
      </c>
      <c r="I34" s="162"/>
      <c r="J34" s="39">
        <v>322.8293003794916</v>
      </c>
      <c r="K34" s="162"/>
      <c r="L34" s="39">
        <v>593.25974229869189</v>
      </c>
      <c r="M34" s="162"/>
      <c r="N34" s="39">
        <v>1042.2252240638068</v>
      </c>
      <c r="O34" s="162"/>
      <c r="P34" s="39">
        <v>1714.576305</v>
      </c>
      <c r="Q34" s="162"/>
      <c r="R34" s="39">
        <v>1714.4848335043837</v>
      </c>
      <c r="S34" s="162"/>
      <c r="T34" s="108">
        <v>2.7492786789468009</v>
      </c>
      <c r="U34" s="108"/>
      <c r="V34" s="108">
        <v>1.0835356042557935</v>
      </c>
      <c r="W34" s="108"/>
      <c r="X34" s="108">
        <v>0.46051943169624843</v>
      </c>
      <c r="Y34" s="108"/>
      <c r="Z34" s="108">
        <v>1.290631629371108</v>
      </c>
      <c r="AA34" s="41"/>
      <c r="AB34" s="108">
        <f>J34/J33*100</f>
        <v>0.45011535739998187</v>
      </c>
      <c r="AC34" s="108"/>
      <c r="AD34" s="108">
        <f>L34/L33*100</f>
        <v>0.65351263728616205</v>
      </c>
      <c r="AE34" s="108"/>
      <c r="AF34" s="108">
        <f>N34/N33*100</f>
        <v>0.79157571743018795</v>
      </c>
      <c r="AG34" s="108"/>
      <c r="AH34" s="108">
        <f>P34/P33*100</f>
        <v>1.5104447441486746</v>
      </c>
      <c r="AI34" s="162"/>
      <c r="AJ34" s="108">
        <f>R34/R33*100</f>
        <v>2.6869200345466986</v>
      </c>
      <c r="AK34" s="162"/>
    </row>
    <row r="35" spans="1:38" s="24" customFormat="1" ht="12">
      <c r="A35" s="13" t="s">
        <v>79</v>
      </c>
      <c r="B35" s="39">
        <v>59265.439094050576</v>
      </c>
      <c r="C35" s="59"/>
      <c r="D35" s="39">
        <v>60037.98656642095</v>
      </c>
      <c r="E35" s="59"/>
      <c r="F35" s="39">
        <v>55532.986825036489</v>
      </c>
      <c r="G35" s="163"/>
      <c r="H35" s="39">
        <v>72122</v>
      </c>
      <c r="I35" s="163"/>
      <c r="J35" s="39">
        <v>71398.629448387161</v>
      </c>
      <c r="K35" s="163"/>
      <c r="L35" s="39">
        <v>90186.888712414904</v>
      </c>
      <c r="M35" s="163"/>
      <c r="N35" s="39">
        <v>130622.4028228071</v>
      </c>
      <c r="O35" s="163"/>
      <c r="P35" s="39">
        <v>111800.08960000001</v>
      </c>
      <c r="Q35" s="163"/>
      <c r="R35" s="39">
        <v>62068.680670795249</v>
      </c>
      <c r="S35" s="163"/>
      <c r="T35" s="108">
        <v>97.250721321053106</v>
      </c>
      <c r="U35" s="108"/>
      <c r="V35" s="108">
        <v>98.916464395743915</v>
      </c>
      <c r="W35" s="108"/>
      <c r="X35" s="108">
        <v>99.539480568303688</v>
      </c>
      <c r="Y35" s="108"/>
      <c r="Z35" s="108">
        <v>98.709368370628894</v>
      </c>
      <c r="AA35" s="41"/>
      <c r="AB35" s="108">
        <f>J35/J33*100</f>
        <v>99.549884642600006</v>
      </c>
      <c r="AC35" s="108"/>
      <c r="AD35" s="108">
        <f>L35/L33*100</f>
        <v>99.346487362713845</v>
      </c>
      <c r="AE35" s="108"/>
      <c r="AF35" s="108">
        <f>N35/N33*100</f>
        <v>99.208424282569823</v>
      </c>
      <c r="AG35" s="108"/>
      <c r="AH35" s="108">
        <f>P35/P33*100</f>
        <v>98.489555255851329</v>
      </c>
      <c r="AI35" s="163"/>
      <c r="AJ35" s="108">
        <f>R35/R33*100</f>
        <v>97.273290701182944</v>
      </c>
      <c r="AK35" s="163"/>
    </row>
    <row r="36" spans="1:38" s="24" customFormat="1" ht="12">
      <c r="A36" s="13" t="s">
        <v>3</v>
      </c>
      <c r="B36" s="39">
        <v>0</v>
      </c>
      <c r="C36" s="39"/>
      <c r="D36" s="39">
        <v>0</v>
      </c>
      <c r="E36" s="39"/>
      <c r="F36" s="39">
        <v>0</v>
      </c>
      <c r="G36" s="39"/>
      <c r="H36" s="39">
        <v>0</v>
      </c>
      <c r="I36" s="39"/>
      <c r="J36" s="39">
        <v>0</v>
      </c>
      <c r="K36" s="39"/>
      <c r="L36" s="39">
        <v>0</v>
      </c>
      <c r="M36" s="39"/>
      <c r="N36" s="39">
        <v>0</v>
      </c>
      <c r="O36" s="39"/>
      <c r="P36" s="39">
        <v>0</v>
      </c>
      <c r="Q36" s="163"/>
      <c r="R36" s="39">
        <v>25.38895436064999</v>
      </c>
      <c r="S36" s="38" t="s">
        <v>72</v>
      </c>
      <c r="T36" s="108"/>
      <c r="U36" s="108"/>
      <c r="V36" s="108"/>
      <c r="W36" s="108"/>
      <c r="X36" s="108"/>
      <c r="Y36" s="108"/>
      <c r="Z36" s="108"/>
      <c r="AA36" s="41"/>
      <c r="AB36" s="108"/>
      <c r="AC36" s="108"/>
      <c r="AD36" s="108"/>
      <c r="AE36" s="108"/>
      <c r="AF36" s="108"/>
      <c r="AG36" s="108"/>
      <c r="AH36" s="108"/>
      <c r="AI36" s="163"/>
      <c r="AJ36" s="108"/>
      <c r="AK36" s="163"/>
    </row>
    <row r="37" spans="1:38" s="24" customFormat="1" ht="6.6" customHeight="1">
      <c r="A37" s="89"/>
      <c r="B37" s="113"/>
      <c r="C37" s="59"/>
      <c r="D37" s="113"/>
      <c r="E37" s="59"/>
      <c r="F37" s="113"/>
      <c r="G37" s="163"/>
      <c r="H37" s="113"/>
      <c r="I37" s="163"/>
      <c r="J37" s="163"/>
      <c r="K37" s="163"/>
      <c r="L37" s="163"/>
      <c r="M37" s="163"/>
      <c r="N37" s="163"/>
      <c r="O37" s="163"/>
      <c r="P37" s="163"/>
      <c r="Q37" s="163"/>
      <c r="R37" s="163"/>
      <c r="S37" s="163"/>
      <c r="T37" s="108"/>
      <c r="U37" s="108"/>
      <c r="V37" s="108"/>
      <c r="W37" s="108"/>
      <c r="X37" s="108"/>
      <c r="Y37" s="108"/>
      <c r="Z37" s="108"/>
      <c r="AA37" s="41"/>
      <c r="AB37" s="163"/>
      <c r="AC37" s="163"/>
      <c r="AD37" s="163"/>
      <c r="AE37" s="163"/>
      <c r="AF37" s="163"/>
      <c r="AG37" s="163"/>
      <c r="AH37" s="163"/>
      <c r="AI37" s="163"/>
      <c r="AJ37" s="163"/>
      <c r="AK37" s="163"/>
    </row>
    <row r="38" spans="1:38" s="28" customFormat="1" ht="12">
      <c r="A38" s="8" t="s">
        <v>56</v>
      </c>
      <c r="B38" s="43">
        <v>60940.873536966566</v>
      </c>
      <c r="C38" s="34"/>
      <c r="D38" s="43">
        <v>60695.645495598619</v>
      </c>
      <c r="E38" s="34"/>
      <c r="F38" s="43">
        <v>55789.910202444422</v>
      </c>
      <c r="G38" s="34"/>
      <c r="H38" s="61">
        <v>73065</v>
      </c>
      <c r="I38" s="34"/>
      <c r="J38" s="61">
        <f>SUM(J39:J41)</f>
        <v>71721.458748765246</v>
      </c>
      <c r="K38" s="61"/>
      <c r="L38" s="61">
        <f>SUM(L39:L41)</f>
        <v>90780.148454713737</v>
      </c>
      <c r="M38" s="61"/>
      <c r="N38" s="61">
        <f>SUM(N39:N41)</f>
        <v>131664.62804687113</v>
      </c>
      <c r="O38" s="61"/>
      <c r="P38" s="61">
        <f>SUM(P39:P41)</f>
        <v>113514.66592739</v>
      </c>
      <c r="Q38" s="34"/>
      <c r="R38" s="61">
        <f>SUM(R39:R41)</f>
        <v>63808.554458660401</v>
      </c>
      <c r="S38" s="34"/>
      <c r="T38" s="106">
        <v>100.0000000000003</v>
      </c>
      <c r="U38" s="106"/>
      <c r="V38" s="106">
        <v>99.999999999999659</v>
      </c>
      <c r="W38" s="106"/>
      <c r="X38" s="106">
        <v>99.999999999999545</v>
      </c>
      <c r="Y38" s="106"/>
      <c r="Z38" s="106">
        <v>100</v>
      </c>
      <c r="AA38" s="36"/>
      <c r="AB38" s="106">
        <v>100</v>
      </c>
      <c r="AC38" s="34"/>
      <c r="AD38" s="106">
        <f>SUM(AD39:AD40)</f>
        <v>100.00000000000001</v>
      </c>
      <c r="AE38" s="106"/>
      <c r="AF38" s="106">
        <f t="shared" ref="AF38:AH38" si="12">SUM(AF39:AF40)</f>
        <v>100</v>
      </c>
      <c r="AG38" s="106"/>
      <c r="AH38" s="106">
        <f t="shared" si="12"/>
        <v>100</v>
      </c>
      <c r="AI38" s="34"/>
      <c r="AJ38" s="106">
        <f t="shared" ref="AJ38" si="13">SUM(AJ39:AJ40)</f>
        <v>100</v>
      </c>
      <c r="AK38" s="34"/>
    </row>
    <row r="39" spans="1:38" s="24" customFormat="1" ht="12">
      <c r="A39" s="150" t="s">
        <v>20</v>
      </c>
      <c r="B39" s="39">
        <v>54729.978803612867</v>
      </c>
      <c r="C39" s="38"/>
      <c r="D39" s="39">
        <v>55044.196621615352</v>
      </c>
      <c r="E39" s="38"/>
      <c r="F39" s="39">
        <v>49727.190600685019</v>
      </c>
      <c r="G39" s="38"/>
      <c r="H39" s="39">
        <v>66500</v>
      </c>
      <c r="I39" s="38"/>
      <c r="J39" s="39">
        <v>67325.78350409733</v>
      </c>
      <c r="K39" s="38"/>
      <c r="L39" s="39">
        <v>81087.148884110837</v>
      </c>
      <c r="M39" s="38"/>
      <c r="N39" s="39">
        <v>117800.03789115595</v>
      </c>
      <c r="O39" s="38"/>
      <c r="P39" s="39">
        <v>100992.8219</v>
      </c>
      <c r="Q39" s="38"/>
      <c r="R39" s="39">
        <v>57925.149448253862</v>
      </c>
      <c r="S39" s="38"/>
      <c r="T39" s="108">
        <v>89.808326706071867</v>
      </c>
      <c r="U39" s="108"/>
      <c r="V39" s="108">
        <v>90.688872607190135</v>
      </c>
      <c r="W39" s="108"/>
      <c r="X39" s="108">
        <v>89.13294611918198</v>
      </c>
      <c r="Y39" s="108"/>
      <c r="Z39" s="108">
        <v>91.014849791281733</v>
      </c>
      <c r="AA39" s="41"/>
      <c r="AB39" s="108">
        <v>93.870180575890672</v>
      </c>
      <c r="AC39" s="38"/>
      <c r="AD39" s="108">
        <f>L39/SUM($L$39:$L$40)*100</f>
        <v>89.322555938054776</v>
      </c>
      <c r="AE39" s="108"/>
      <c r="AF39" s="108">
        <f>N39/SUM($N$39:$N$40)*100</f>
        <v>89.469768485747338</v>
      </c>
      <c r="AG39" s="108"/>
      <c r="AH39" s="108">
        <f>P39/SUM($P$39:$P$40)*100</f>
        <v>88.979687558496735</v>
      </c>
      <c r="AI39" s="38"/>
      <c r="AJ39" s="108">
        <f>R39/SUM($R$39:$R$40)*100</f>
        <v>90.779598346459622</v>
      </c>
      <c r="AK39" s="38"/>
    </row>
    <row r="40" spans="1:38" s="24" customFormat="1" ht="12">
      <c r="A40" s="150" t="s">
        <v>21</v>
      </c>
      <c r="B40" s="39">
        <v>6210.8947333537017</v>
      </c>
      <c r="C40" s="38"/>
      <c r="D40" s="39">
        <v>5651.4488739832659</v>
      </c>
      <c r="E40" s="38"/>
      <c r="F40" s="39">
        <v>6062.7196017594015</v>
      </c>
      <c r="G40" s="38"/>
      <c r="H40" s="39">
        <v>6565</v>
      </c>
      <c r="I40" s="38"/>
      <c r="J40" s="39">
        <v>4395.6752446679184</v>
      </c>
      <c r="K40" s="38"/>
      <c r="L40" s="39">
        <v>9692.9995706029058</v>
      </c>
      <c r="M40" s="38"/>
      <c r="N40" s="39">
        <v>13864.590155715177</v>
      </c>
      <c r="O40" s="38"/>
      <c r="P40" s="39">
        <v>12508.16318</v>
      </c>
      <c r="Q40" s="38"/>
      <c r="R40" s="39">
        <v>5883.4050104065363</v>
      </c>
      <c r="S40" s="38"/>
      <c r="T40" s="108">
        <v>10.191673293928432</v>
      </c>
      <c r="U40" s="108"/>
      <c r="V40" s="108">
        <v>9.3111273928095315</v>
      </c>
      <c r="W40" s="108"/>
      <c r="X40" s="108">
        <v>10.867053880817572</v>
      </c>
      <c r="Y40" s="108"/>
      <c r="Z40" s="108">
        <v>8.9851502087182649</v>
      </c>
      <c r="AA40" s="41"/>
      <c r="AB40" s="108">
        <v>6.1298194241093213</v>
      </c>
      <c r="AC40" s="38"/>
      <c r="AD40" s="108">
        <f>L40/SUM($L$39:$L$40)*100</f>
        <v>10.677444061945241</v>
      </c>
      <c r="AE40" s="108"/>
      <c r="AF40" s="108">
        <f>N40/SUM($N$39:$N$40)*100</f>
        <v>10.530231514252666</v>
      </c>
      <c r="AG40" s="108"/>
      <c r="AH40" s="108">
        <f>P40/SUM($P$39:$P$40)*100</f>
        <v>11.020312441503261</v>
      </c>
      <c r="AI40" s="38"/>
      <c r="AJ40" s="108">
        <f>R40/SUM($R$39:$R$40)*100</f>
        <v>9.2204016535403781</v>
      </c>
      <c r="AK40" s="38"/>
    </row>
    <row r="41" spans="1:38" s="24" customFormat="1" ht="12">
      <c r="A41" s="13" t="s">
        <v>3</v>
      </c>
      <c r="B41" s="39">
        <v>0</v>
      </c>
      <c r="C41" s="38"/>
      <c r="D41" s="39">
        <v>0</v>
      </c>
      <c r="E41" s="38"/>
      <c r="F41" s="39">
        <v>0</v>
      </c>
      <c r="G41" s="38"/>
      <c r="H41" s="39">
        <v>0</v>
      </c>
      <c r="I41" s="38"/>
      <c r="J41" s="39">
        <v>0</v>
      </c>
      <c r="K41" s="38"/>
      <c r="L41" s="39">
        <v>0</v>
      </c>
      <c r="M41" s="38"/>
      <c r="N41" s="39">
        <v>0</v>
      </c>
      <c r="O41" s="38"/>
      <c r="P41" s="39">
        <v>13.68084739</v>
      </c>
      <c r="Q41" s="39" t="s">
        <v>72</v>
      </c>
      <c r="R41" s="39">
        <v>0</v>
      </c>
      <c r="S41" s="39"/>
      <c r="T41" s="39">
        <v>0</v>
      </c>
      <c r="U41" s="38"/>
      <c r="V41" s="39">
        <v>0</v>
      </c>
      <c r="W41" s="38"/>
      <c r="X41" s="39">
        <v>0</v>
      </c>
      <c r="Y41" s="38"/>
      <c r="Z41" s="39">
        <v>0</v>
      </c>
      <c r="AA41" s="38"/>
      <c r="AB41" s="39">
        <v>0</v>
      </c>
      <c r="AC41" s="38"/>
      <c r="AD41" s="39">
        <v>0</v>
      </c>
      <c r="AE41" s="38"/>
      <c r="AF41" s="39">
        <v>0</v>
      </c>
      <c r="AG41" s="108"/>
      <c r="AH41" s="40" t="s">
        <v>81</v>
      </c>
      <c r="AI41" s="38"/>
      <c r="AJ41" s="40" t="s">
        <v>81</v>
      </c>
      <c r="AK41" s="38"/>
    </row>
    <row r="42" spans="1:38" s="24" customFormat="1" ht="6.6" customHeight="1">
      <c r="A42" s="9"/>
      <c r="B42" s="113"/>
      <c r="C42" s="22"/>
      <c r="D42" s="113"/>
      <c r="E42" s="22"/>
      <c r="F42" s="113"/>
      <c r="G42" s="38"/>
      <c r="H42" s="113"/>
      <c r="I42" s="38"/>
      <c r="J42" s="38"/>
      <c r="K42" s="38"/>
      <c r="L42" s="38"/>
      <c r="M42" s="38"/>
      <c r="N42" s="38"/>
      <c r="O42" s="38"/>
      <c r="P42" s="38"/>
      <c r="Q42" s="38"/>
      <c r="R42" s="38"/>
      <c r="S42" s="38"/>
      <c r="T42" s="108"/>
      <c r="U42" s="108"/>
      <c r="V42" s="108"/>
      <c r="W42" s="108"/>
      <c r="X42" s="108"/>
      <c r="Y42" s="108"/>
      <c r="Z42" s="108"/>
      <c r="AA42" s="41"/>
      <c r="AB42" s="38"/>
      <c r="AC42" s="38"/>
      <c r="AD42" s="38"/>
      <c r="AE42" s="38"/>
      <c r="AF42" s="38"/>
      <c r="AG42" s="38"/>
      <c r="AH42" s="38"/>
      <c r="AI42" s="38"/>
      <c r="AJ42" s="38"/>
      <c r="AK42" s="38"/>
    </row>
    <row r="43" spans="1:38" s="28" customFormat="1" ht="12">
      <c r="A43" s="152" t="s">
        <v>106</v>
      </c>
      <c r="B43" s="43">
        <v>60940.873536966756</v>
      </c>
      <c r="C43" s="34"/>
      <c r="D43" s="43">
        <v>60695.64549559843</v>
      </c>
      <c r="E43" s="34"/>
      <c r="F43" s="43">
        <v>55789.910202444422</v>
      </c>
      <c r="G43" s="34"/>
      <c r="H43" s="61">
        <v>73065</v>
      </c>
      <c r="I43" s="34"/>
      <c r="J43" s="61">
        <f>SUM(J44:J50)</f>
        <v>71721.458748764431</v>
      </c>
      <c r="K43" s="61"/>
      <c r="L43" s="61">
        <f>SUM(L44:L50)</f>
        <v>90780.148454713839</v>
      </c>
      <c r="M43" s="61"/>
      <c r="N43" s="61">
        <f t="shared" ref="N43:R43" si="14">SUM(N44:N50)</f>
        <v>131664</v>
      </c>
      <c r="O43" s="61"/>
      <c r="P43" s="61">
        <f t="shared" si="14"/>
        <v>113514.66593541001</v>
      </c>
      <c r="Q43" s="34"/>
      <c r="R43" s="61">
        <f t="shared" si="14"/>
        <v>63808.55445865947</v>
      </c>
      <c r="S43" s="34"/>
      <c r="T43" s="106">
        <v>100.0000000000006</v>
      </c>
      <c r="U43" s="106"/>
      <c r="V43" s="106">
        <v>99.999999999999389</v>
      </c>
      <c r="W43" s="106"/>
      <c r="X43" s="106">
        <v>99.999999999999545</v>
      </c>
      <c r="Y43" s="106"/>
      <c r="Z43" s="106">
        <v>100.00000000000001</v>
      </c>
      <c r="AA43" s="36"/>
      <c r="AB43" s="106">
        <v>100</v>
      </c>
      <c r="AC43" s="34"/>
      <c r="AD43" s="106">
        <f>SUM(AD44:AD49)</f>
        <v>100</v>
      </c>
      <c r="AE43" s="106"/>
      <c r="AF43" s="106">
        <f t="shared" ref="AF43:AH43" si="15">SUM(AF44:AF49)</f>
        <v>100.00000000000001</v>
      </c>
      <c r="AG43" s="106"/>
      <c r="AH43" s="106">
        <f t="shared" si="15"/>
        <v>100</v>
      </c>
      <c r="AI43" s="34"/>
      <c r="AJ43" s="106">
        <f t="shared" ref="AJ43" si="16">SUM(AJ44:AJ49)</f>
        <v>100.00000000000001</v>
      </c>
      <c r="AK43" s="34"/>
    </row>
    <row r="44" spans="1:38" s="24" customFormat="1" ht="12">
      <c r="A44" s="151" t="s">
        <v>22</v>
      </c>
      <c r="B44" s="39">
        <v>6022.9213206865097</v>
      </c>
      <c r="C44" s="38"/>
      <c r="D44" s="39">
        <v>5620.2685702858525</v>
      </c>
      <c r="E44" s="38"/>
      <c r="F44" s="39">
        <v>6169.6205404999919</v>
      </c>
      <c r="G44" s="38"/>
      <c r="H44" s="39">
        <v>6674</v>
      </c>
      <c r="I44" s="38"/>
      <c r="J44" s="39">
        <v>4786.2815601753318</v>
      </c>
      <c r="K44" s="39"/>
      <c r="L44" s="39">
        <v>10032.996311148308</v>
      </c>
      <c r="M44" s="39"/>
      <c r="N44" s="39">
        <v>14246</v>
      </c>
      <c r="O44" s="39"/>
      <c r="P44" s="39">
        <v>10048.450080000001</v>
      </c>
      <c r="Q44" s="39"/>
      <c r="R44" s="39">
        <v>4822.1798822086166</v>
      </c>
      <c r="S44" s="39"/>
      <c r="T44" s="108">
        <v>9.8849333203200764</v>
      </c>
      <c r="U44" s="108"/>
      <c r="V44" s="108">
        <v>9.2636689360804638</v>
      </c>
      <c r="W44" s="108"/>
      <c r="X44" s="108">
        <v>11.061814125832173</v>
      </c>
      <c r="Y44" s="108"/>
      <c r="Z44" s="108">
        <v>9.1407127400224617</v>
      </c>
      <c r="AA44" s="41"/>
      <c r="AB44" s="108">
        <f t="shared" ref="AB44:AB49" si="17">J44/SUM($J$44:$J$49)*100</f>
        <v>6.6766077493540976</v>
      </c>
      <c r="AC44" s="38"/>
      <c r="AD44" s="108">
        <f t="shared" ref="AD44:AD49" si="18">L44/SUM($L$44:$L$49)*100</f>
        <v>11.058483522203309</v>
      </c>
      <c r="AE44" s="108"/>
      <c r="AF44" s="108">
        <f t="shared" ref="AF44:AF49" si="19">N44/SUM($N$44:$N$49)*100</f>
        <v>10.8211165970376</v>
      </c>
      <c r="AG44" s="108"/>
      <c r="AH44" s="108">
        <f t="shared" ref="AH44:AH49" si="20">P44/SUM($P$44:$P$49)*100</f>
        <v>8.8531595809970867</v>
      </c>
      <c r="AI44" s="38"/>
      <c r="AJ44" s="108">
        <f>R44/SUM($R$44:$R$49)*100</f>
        <v>7.5589383716737739</v>
      </c>
      <c r="AK44" s="38"/>
      <c r="AL44" s="199"/>
    </row>
    <row r="45" spans="1:38" s="24" customFormat="1" ht="12">
      <c r="A45" s="151" t="s">
        <v>23</v>
      </c>
      <c r="B45" s="39">
        <v>11968.970238350743</v>
      </c>
      <c r="C45" s="38"/>
      <c r="D45" s="39">
        <v>11913.316374623748</v>
      </c>
      <c r="E45" s="38"/>
      <c r="F45" s="39">
        <v>11153.839067839226</v>
      </c>
      <c r="G45" s="38"/>
      <c r="H45" s="39">
        <v>12896</v>
      </c>
      <c r="I45" s="38"/>
      <c r="J45" s="39">
        <v>13167.887005254275</v>
      </c>
      <c r="K45" s="39"/>
      <c r="L45" s="39">
        <v>17460.644184817767</v>
      </c>
      <c r="M45" s="39"/>
      <c r="N45" s="39">
        <v>27164</v>
      </c>
      <c r="O45" s="39"/>
      <c r="P45" s="39">
        <v>21173.504430000001</v>
      </c>
      <c r="Q45" s="39"/>
      <c r="R45" s="39">
        <v>11287.95384517361</v>
      </c>
      <c r="S45" s="39"/>
      <c r="T45" s="108">
        <v>19.643702186949202</v>
      </c>
      <c r="U45" s="108"/>
      <c r="V45" s="108">
        <v>19.636253578481156</v>
      </c>
      <c r="W45" s="108"/>
      <c r="X45" s="108">
        <v>19.998263061391413</v>
      </c>
      <c r="Y45" s="108"/>
      <c r="Z45" s="108">
        <v>17.662366121565729</v>
      </c>
      <c r="AA45" s="41"/>
      <c r="AB45" s="108">
        <f t="shared" si="17"/>
        <v>18.368500748768994</v>
      </c>
      <c r="AC45" s="38"/>
      <c r="AD45" s="108">
        <f t="shared" si="18"/>
        <v>19.245322136748872</v>
      </c>
      <c r="AE45" s="40"/>
      <c r="AF45" s="108">
        <f t="shared" si="19"/>
        <v>20.633497911127989</v>
      </c>
      <c r="AG45" s="108"/>
      <c r="AH45" s="108">
        <f t="shared" si="20"/>
        <v>18.654858422478103</v>
      </c>
      <c r="AI45" s="38"/>
      <c r="AJ45" s="108">
        <f>R45/SUM($R$44:$R$49)*100</f>
        <v>17.69426888714186</v>
      </c>
      <c r="AK45" s="38"/>
      <c r="AL45" s="199"/>
    </row>
    <row r="46" spans="1:38" s="24" customFormat="1" ht="12">
      <c r="A46" s="151" t="s">
        <v>24</v>
      </c>
      <c r="B46" s="39">
        <v>21088.494049277702</v>
      </c>
      <c r="C46" s="38"/>
      <c r="D46" s="39">
        <v>21258.988987494864</v>
      </c>
      <c r="E46" s="38"/>
      <c r="F46" s="39">
        <v>22258.009514042911</v>
      </c>
      <c r="G46" s="38"/>
      <c r="H46" s="39">
        <v>29802</v>
      </c>
      <c r="I46" s="38"/>
      <c r="J46" s="39">
        <v>28756.079036655785</v>
      </c>
      <c r="K46" s="39"/>
      <c r="L46" s="39">
        <v>29773.321407631021</v>
      </c>
      <c r="M46" s="39"/>
      <c r="N46" s="39">
        <v>41278</v>
      </c>
      <c r="O46" s="39"/>
      <c r="P46" s="39">
        <v>32526.880720000001</v>
      </c>
      <c r="Q46" s="39"/>
      <c r="R46" s="39">
        <v>21918.333450927872</v>
      </c>
      <c r="S46" s="39"/>
      <c r="T46" s="108">
        <v>34.610838562193955</v>
      </c>
      <c r="U46" s="108"/>
      <c r="V46" s="108">
        <v>35.04036033742716</v>
      </c>
      <c r="W46" s="108"/>
      <c r="X46" s="108">
        <v>39.907472824154169</v>
      </c>
      <c r="Y46" s="108"/>
      <c r="Z46" s="108">
        <v>40.816829649108385</v>
      </c>
      <c r="AA46" s="41"/>
      <c r="AB46" s="108">
        <f t="shared" si="17"/>
        <v>40.113198048077599</v>
      </c>
      <c r="AC46" s="38"/>
      <c r="AD46" s="108">
        <f t="shared" si="18"/>
        <v>32.816496087186067</v>
      </c>
      <c r="AE46" s="40"/>
      <c r="AF46" s="108">
        <f t="shared" si="19"/>
        <v>31.354348651728063</v>
      </c>
      <c r="AG46" s="108"/>
      <c r="AH46" s="108">
        <f t="shared" si="20"/>
        <v>28.657719687474177</v>
      </c>
      <c r="AI46" s="38"/>
      <c r="AJ46" s="108">
        <f t="shared" ref="AJ46:AJ49" si="21">R46/SUM($R$44:$R$49)*100</f>
        <v>34.357766780254664</v>
      </c>
      <c r="AK46" s="38"/>
      <c r="AL46" s="199"/>
    </row>
    <row r="47" spans="1:38" s="24" customFormat="1" ht="12">
      <c r="A47" s="151" t="s">
        <v>25</v>
      </c>
      <c r="B47" s="39">
        <v>14728.389410635007</v>
      </c>
      <c r="C47" s="38"/>
      <c r="D47" s="39">
        <v>14292.101978159433</v>
      </c>
      <c r="E47" s="38"/>
      <c r="F47" s="39">
        <v>10787.059664191358</v>
      </c>
      <c r="G47" s="38"/>
      <c r="H47" s="39">
        <v>15089</v>
      </c>
      <c r="I47" s="38"/>
      <c r="J47" s="39">
        <v>14096.491647818628</v>
      </c>
      <c r="K47" s="39"/>
      <c r="L47" s="39">
        <v>19950.735581245128</v>
      </c>
      <c r="M47" s="39"/>
      <c r="N47" s="39">
        <v>28371</v>
      </c>
      <c r="O47" s="39"/>
      <c r="P47" s="39">
        <v>30150.400610000001</v>
      </c>
      <c r="Q47" s="39"/>
      <c r="R47" s="39">
        <v>15843.006663530636</v>
      </c>
      <c r="S47" s="39"/>
      <c r="T47" s="108">
        <v>24.172513550822988</v>
      </c>
      <c r="U47" s="108"/>
      <c r="V47" s="108">
        <v>23.557112880040858</v>
      </c>
      <c r="W47" s="108"/>
      <c r="X47" s="108">
        <v>19.340646347088995</v>
      </c>
      <c r="Y47" s="108"/>
      <c r="Z47" s="108">
        <v>20.665899690470322</v>
      </c>
      <c r="AA47" s="41"/>
      <c r="AB47" s="108">
        <f t="shared" si="17"/>
        <v>19.663854746372976</v>
      </c>
      <c r="AC47" s="38"/>
      <c r="AD47" s="108">
        <f t="shared" si="18"/>
        <v>21.989929412800045</v>
      </c>
      <c r="AE47" s="40"/>
      <c r="AF47" s="108">
        <f t="shared" si="19"/>
        <v>21.550322825674137</v>
      </c>
      <c r="AG47" s="108"/>
      <c r="AH47" s="108">
        <f t="shared" si="20"/>
        <v>26.563928357727573</v>
      </c>
      <c r="AI47" s="38"/>
      <c r="AJ47" s="108">
        <f t="shared" si="21"/>
        <v>24.834476091089986</v>
      </c>
      <c r="AK47" s="38"/>
      <c r="AL47" s="199"/>
    </row>
    <row r="48" spans="1:38" s="24" customFormat="1" ht="12">
      <c r="A48" s="153" t="s">
        <v>26</v>
      </c>
      <c r="B48" s="39">
        <v>6689.8100214632086</v>
      </c>
      <c r="C48" s="38"/>
      <c r="D48" s="39">
        <v>7171.1021298005417</v>
      </c>
      <c r="E48" s="38"/>
      <c r="F48" s="39">
        <v>5067.3620611898714</v>
      </c>
      <c r="G48" s="38"/>
      <c r="H48" s="39">
        <v>8182</v>
      </c>
      <c r="I48" s="38"/>
      <c r="J48" s="39">
        <v>10161.246938269132</v>
      </c>
      <c r="K48" s="39"/>
      <c r="L48" s="39">
        <v>12500.462675417053</v>
      </c>
      <c r="M48" s="39"/>
      <c r="N48" s="39">
        <v>19201</v>
      </c>
      <c r="O48" s="39"/>
      <c r="P48" s="39">
        <v>18352.605220000001</v>
      </c>
      <c r="Q48" s="39"/>
      <c r="R48" s="39">
        <v>9016.6432655164863</v>
      </c>
      <c r="S48" s="39"/>
      <c r="T48" s="108">
        <v>10.979443772683275</v>
      </c>
      <c r="U48" s="108"/>
      <c r="V48" s="108">
        <v>11.819847255789592</v>
      </c>
      <c r="W48" s="108"/>
      <c r="X48" s="108">
        <v>9.085521039942833</v>
      </c>
      <c r="Y48" s="108"/>
      <c r="Z48" s="108">
        <v>11.206070068753938</v>
      </c>
      <c r="AA48" s="41"/>
      <c r="AB48" s="108">
        <f t="shared" si="17"/>
        <v>14.174398057907622</v>
      </c>
      <c r="AC48" s="38"/>
      <c r="AD48" s="108">
        <f t="shared" si="18"/>
        <v>13.778153228504021</v>
      </c>
      <c r="AE48" s="40"/>
      <c r="AF48" s="108">
        <f t="shared" si="19"/>
        <v>14.584884162552223</v>
      </c>
      <c r="AG48" s="108"/>
      <c r="AH48" s="108">
        <f t="shared" si="20"/>
        <v>16.169512854832252</v>
      </c>
      <c r="AI48" s="38"/>
      <c r="AJ48" s="108">
        <f t="shared" si="21"/>
        <v>14.13390881888672</v>
      </c>
      <c r="AK48" s="38"/>
      <c r="AL48" s="199"/>
    </row>
    <row r="49" spans="1:38" s="24" customFormat="1" ht="12">
      <c r="A49" s="153" t="s">
        <v>27</v>
      </c>
      <c r="B49" s="39">
        <v>431.73310655358262</v>
      </c>
      <c r="C49" s="38"/>
      <c r="D49" s="39">
        <v>414.22872548399948</v>
      </c>
      <c r="E49" s="38"/>
      <c r="F49" s="39">
        <v>338.14829552976596</v>
      </c>
      <c r="G49" s="38"/>
      <c r="H49" s="39">
        <v>371</v>
      </c>
      <c r="I49" s="38"/>
      <c r="J49" s="39">
        <v>719.33976920935584</v>
      </c>
      <c r="K49" s="39"/>
      <c r="L49" s="39">
        <v>1008.5320756515476</v>
      </c>
      <c r="M49" s="39"/>
      <c r="N49" s="39">
        <v>1390</v>
      </c>
      <c r="O49" s="39"/>
      <c r="P49" s="39">
        <v>1249.4461140000001</v>
      </c>
      <c r="Q49" s="39"/>
      <c r="R49" s="39">
        <v>906.28952888636559</v>
      </c>
      <c r="S49" s="39"/>
      <c r="T49" s="108">
        <v>0.7085686070311088</v>
      </c>
      <c r="U49" s="108"/>
      <c r="V49" s="108">
        <v>0.68275701218014206</v>
      </c>
      <c r="W49" s="108"/>
      <c r="X49" s="108">
        <v>0.60628260158996761</v>
      </c>
      <c r="Y49" s="108"/>
      <c r="Z49" s="108">
        <v>0.50812173007916295</v>
      </c>
      <c r="AA49" s="41"/>
      <c r="AB49" s="108">
        <f t="shared" si="17"/>
        <v>1.0034406495187129</v>
      </c>
      <c r="AC49" s="38"/>
      <c r="AD49" s="108">
        <f t="shared" si="18"/>
        <v>1.111615612557687</v>
      </c>
      <c r="AE49" s="40"/>
      <c r="AF49" s="108">
        <f t="shared" si="19"/>
        <v>1.0558298518799847</v>
      </c>
      <c r="AG49" s="108"/>
      <c r="AH49" s="108">
        <f t="shared" si="20"/>
        <v>1.1008210964908012</v>
      </c>
      <c r="AI49" s="38"/>
      <c r="AJ49" s="108">
        <f t="shared" si="21"/>
        <v>1.4206410509530067</v>
      </c>
      <c r="AK49" s="38"/>
      <c r="AL49" s="199"/>
    </row>
    <row r="50" spans="1:38" s="24" customFormat="1" ht="12">
      <c r="A50" s="154" t="s">
        <v>3</v>
      </c>
      <c r="B50" s="39">
        <v>10.555390000000001</v>
      </c>
      <c r="C50" s="38" t="s">
        <v>72</v>
      </c>
      <c r="D50" s="39">
        <v>25.63872975</v>
      </c>
      <c r="E50" s="60" t="s">
        <v>72</v>
      </c>
      <c r="F50" s="39">
        <v>15.871059151290659</v>
      </c>
      <c r="G50" s="38" t="s">
        <v>72</v>
      </c>
      <c r="H50" s="39">
        <v>51</v>
      </c>
      <c r="I50" s="38" t="s">
        <v>72</v>
      </c>
      <c r="J50" s="39">
        <v>34.132791381927774</v>
      </c>
      <c r="K50" s="39" t="s">
        <v>72</v>
      </c>
      <c r="L50" s="39">
        <v>53.456218803012199</v>
      </c>
      <c r="M50" s="39" t="s">
        <v>72</v>
      </c>
      <c r="N50" s="39">
        <v>14</v>
      </c>
      <c r="O50" s="39" t="s">
        <v>72</v>
      </c>
      <c r="P50" s="39">
        <v>13.378761409999999</v>
      </c>
      <c r="Q50" s="39" t="s">
        <v>72</v>
      </c>
      <c r="R50" s="39">
        <v>14.147822415883651</v>
      </c>
      <c r="S50" s="39" t="s">
        <v>72</v>
      </c>
      <c r="T50" s="40" t="s">
        <v>81</v>
      </c>
      <c r="U50" s="112"/>
      <c r="V50" s="40" t="s">
        <v>81</v>
      </c>
      <c r="W50" s="112"/>
      <c r="X50" s="40" t="s">
        <v>81</v>
      </c>
      <c r="Y50" s="112"/>
      <c r="Z50" s="40" t="s">
        <v>81</v>
      </c>
      <c r="AA50" s="62"/>
      <c r="AB50" s="40" t="s">
        <v>81</v>
      </c>
      <c r="AC50" s="38"/>
      <c r="AD50" s="40" t="s">
        <v>81</v>
      </c>
      <c r="AE50" s="40"/>
      <c r="AF50" s="40" t="s">
        <v>81</v>
      </c>
      <c r="AG50" s="40"/>
      <c r="AH50" s="40" t="s">
        <v>81</v>
      </c>
      <c r="AI50" s="38"/>
      <c r="AJ50" s="40" t="s">
        <v>81</v>
      </c>
      <c r="AK50" s="38"/>
    </row>
    <row r="51" spans="1:38" s="24" customFormat="1" ht="6.6" customHeight="1">
      <c r="A51" s="2"/>
      <c r="B51" s="87"/>
      <c r="C51" s="57"/>
      <c r="D51" s="87"/>
      <c r="E51" s="57"/>
      <c r="F51" s="87"/>
      <c r="G51" s="57"/>
      <c r="H51" s="87"/>
      <c r="I51" s="57"/>
      <c r="J51" s="57"/>
      <c r="K51" s="57"/>
      <c r="L51" s="57"/>
      <c r="M51" s="57"/>
      <c r="N51" s="57"/>
      <c r="O51" s="57"/>
      <c r="P51" s="57"/>
      <c r="Q51" s="57"/>
      <c r="R51" s="57"/>
      <c r="S51" s="57"/>
      <c r="T51" s="108"/>
      <c r="U51" s="108"/>
      <c r="V51" s="108"/>
      <c r="W51" s="108"/>
      <c r="X51" s="108"/>
      <c r="Y51" s="108"/>
      <c r="Z51" s="108"/>
      <c r="AA51" s="41"/>
      <c r="AB51" s="57"/>
      <c r="AC51" s="57"/>
      <c r="AD51" s="57"/>
      <c r="AE51" s="57"/>
      <c r="AF51" s="57"/>
      <c r="AG51" s="57"/>
      <c r="AH51" s="57"/>
      <c r="AI51" s="57"/>
      <c r="AJ51" s="57"/>
      <c r="AK51" s="57"/>
    </row>
    <row r="52" spans="1:38" s="28" customFormat="1" ht="12">
      <c r="A52" s="8" t="s">
        <v>48</v>
      </c>
      <c r="B52" s="61">
        <v>60940.87353696677</v>
      </c>
      <c r="C52" s="34"/>
      <c r="D52" s="61">
        <v>60695.64549559851</v>
      </c>
      <c r="E52" s="34"/>
      <c r="F52" s="61">
        <v>55789.910202444269</v>
      </c>
      <c r="G52" s="34"/>
      <c r="H52" s="61">
        <v>73065</v>
      </c>
      <c r="I52" s="34"/>
      <c r="J52" s="61">
        <f>SUM(J53:J54)</f>
        <v>71721.458748764737</v>
      </c>
      <c r="K52" s="61"/>
      <c r="L52" s="61">
        <f>SUM(L53:L55)</f>
        <v>90780</v>
      </c>
      <c r="M52" s="61"/>
      <c r="N52" s="61">
        <f t="shared" ref="N52:R52" si="22">SUM(N53:N55)</f>
        <v>131664.62804687177</v>
      </c>
      <c r="O52" s="61"/>
      <c r="P52" s="61">
        <f t="shared" si="22"/>
        <v>113514.66594000001</v>
      </c>
      <c r="Q52" s="34"/>
      <c r="R52" s="61">
        <f t="shared" si="22"/>
        <v>63808.554458659637</v>
      </c>
      <c r="S52" s="34"/>
      <c r="T52" s="106">
        <v>100.00000000000064</v>
      </c>
      <c r="U52" s="106"/>
      <c r="V52" s="106">
        <v>99.999999999999488</v>
      </c>
      <c r="W52" s="106"/>
      <c r="X52" s="106">
        <v>99.999999999999289</v>
      </c>
      <c r="Y52" s="106"/>
      <c r="Z52" s="106">
        <v>100</v>
      </c>
      <c r="AA52" s="36"/>
      <c r="AB52" s="106">
        <v>100</v>
      </c>
      <c r="AC52" s="34"/>
      <c r="AD52" s="106">
        <f>SUM(AD53:AD54)</f>
        <v>100</v>
      </c>
      <c r="AE52" s="106"/>
      <c r="AF52" s="106">
        <f t="shared" ref="AF52:AH52" si="23">SUM(AF53:AF54)</f>
        <v>100</v>
      </c>
      <c r="AG52" s="106"/>
      <c r="AH52" s="106">
        <f t="shared" si="23"/>
        <v>100</v>
      </c>
      <c r="AI52" s="34"/>
      <c r="AJ52" s="106">
        <f t="shared" ref="AJ52" si="24">SUM(AJ53:AJ54)</f>
        <v>100</v>
      </c>
      <c r="AK52" s="34"/>
    </row>
    <row r="53" spans="1:38" s="24" customFormat="1" ht="13.5">
      <c r="A53" s="151" t="s">
        <v>107</v>
      </c>
      <c r="B53" s="39">
        <v>26273.039713076567</v>
      </c>
      <c r="C53" s="60"/>
      <c r="D53" s="39">
        <v>25112.308721310372</v>
      </c>
      <c r="E53" s="60"/>
      <c r="F53" s="39">
        <v>21668.558921470798</v>
      </c>
      <c r="G53" s="60"/>
      <c r="H53" s="39">
        <v>29003</v>
      </c>
      <c r="I53" s="60"/>
      <c r="J53" s="39">
        <v>27653.620883745287</v>
      </c>
      <c r="K53" s="60"/>
      <c r="L53" s="39">
        <v>39614</v>
      </c>
      <c r="M53" s="60"/>
      <c r="N53" s="39">
        <v>56450.529272585685</v>
      </c>
      <c r="O53" s="60"/>
      <c r="P53" s="39">
        <v>49648.598100000003</v>
      </c>
      <c r="Q53" s="60"/>
      <c r="R53" s="39">
        <v>26222.031931031295</v>
      </c>
      <c r="S53" s="60"/>
      <c r="T53" s="108">
        <v>43.112345111265086</v>
      </c>
      <c r="U53" s="108"/>
      <c r="V53" s="108">
        <v>41.374152159122062</v>
      </c>
      <c r="W53" s="108"/>
      <c r="X53" s="108">
        <v>38.839565869244396</v>
      </c>
      <c r="Y53" s="108"/>
      <c r="Z53" s="108">
        <v>39.694792308218709</v>
      </c>
      <c r="AA53" s="41"/>
      <c r="AB53" s="108">
        <v>38.560432818339002</v>
      </c>
      <c r="AC53" s="60"/>
      <c r="AD53" s="108">
        <f>L53/SUM($L$53:$L$54)*100</f>
        <v>43.638807186842484</v>
      </c>
      <c r="AE53" s="108"/>
      <c r="AF53" s="108">
        <f>N53/SUM($N$53:$N$54)*100</f>
        <v>42.87448353440049</v>
      </c>
      <c r="AG53" s="108"/>
      <c r="AH53" s="108">
        <f>P53/SUM($P$53:$P$54)*100</f>
        <v>43.737606668589031</v>
      </c>
      <c r="AI53" s="60"/>
      <c r="AJ53" s="108">
        <f>R53/SUM($R$53:$R$54)*100</f>
        <v>41.094853430694869</v>
      </c>
      <c r="AK53" s="60"/>
    </row>
    <row r="54" spans="1:38" s="24" customFormat="1" ht="13.5">
      <c r="A54" s="151" t="s">
        <v>70</v>
      </c>
      <c r="B54" s="39">
        <v>34667.833823890207</v>
      </c>
      <c r="C54" s="60"/>
      <c r="D54" s="39">
        <v>35583.336774288138</v>
      </c>
      <c r="E54" s="60"/>
      <c r="F54" s="39">
        <v>34121.351280973475</v>
      </c>
      <c r="G54" s="60"/>
      <c r="H54" s="39">
        <v>44062</v>
      </c>
      <c r="I54" s="60"/>
      <c r="J54" s="39">
        <v>44067.83786501945</v>
      </c>
      <c r="K54" s="60"/>
      <c r="L54" s="39">
        <v>51163</v>
      </c>
      <c r="M54" s="60"/>
      <c r="N54" s="39">
        <v>75214.098774286089</v>
      </c>
      <c r="O54" s="60"/>
      <c r="P54" s="39">
        <v>63866.067840000003</v>
      </c>
      <c r="Q54" s="60"/>
      <c r="R54" s="39">
        <v>37586.522527628338</v>
      </c>
      <c r="S54" s="60"/>
      <c r="T54" s="108">
        <v>56.887654888735554</v>
      </c>
      <c r="U54" s="108"/>
      <c r="V54" s="108">
        <v>58.625847840877434</v>
      </c>
      <c r="W54" s="108"/>
      <c r="X54" s="108">
        <v>61.160434130754894</v>
      </c>
      <c r="Y54" s="108"/>
      <c r="Z54" s="108">
        <v>60.305207691781291</v>
      </c>
      <c r="AA54" s="41"/>
      <c r="AB54" s="108">
        <v>61.439567181660998</v>
      </c>
      <c r="AC54" s="60"/>
      <c r="AD54" s="108">
        <f>L54/SUM($L$53:$L$54)*100</f>
        <v>56.361192813157516</v>
      </c>
      <c r="AE54" s="108"/>
      <c r="AF54" s="108">
        <f>N54/SUM($N$53:$N$54)*100</f>
        <v>57.12551646559951</v>
      </c>
      <c r="AG54" s="108"/>
      <c r="AH54" s="108">
        <f>P54/SUM($P$53:$P$54)*100</f>
        <v>56.262393331410962</v>
      </c>
      <c r="AI54" s="60"/>
      <c r="AJ54" s="108">
        <f>R54/SUM($R$53:$R$54)*100</f>
        <v>58.905146569305124</v>
      </c>
      <c r="AK54" s="60"/>
    </row>
    <row r="55" spans="1:38" s="24" customFormat="1" ht="12">
      <c r="A55" s="154" t="s">
        <v>3</v>
      </c>
      <c r="B55" s="39">
        <v>0</v>
      </c>
      <c r="C55" s="38"/>
      <c r="D55" s="39">
        <v>0</v>
      </c>
      <c r="E55" s="17"/>
      <c r="F55" s="39">
        <v>0</v>
      </c>
      <c r="G55" s="17"/>
      <c r="H55" s="39">
        <v>0</v>
      </c>
      <c r="I55" s="38"/>
      <c r="J55" s="39">
        <v>0</v>
      </c>
      <c r="K55" s="60"/>
      <c r="L55" s="39">
        <v>3</v>
      </c>
      <c r="M55" s="39" t="s">
        <v>72</v>
      </c>
      <c r="N55" s="39">
        <v>0</v>
      </c>
      <c r="O55" s="39"/>
      <c r="P55" s="39">
        <v>0</v>
      </c>
      <c r="Q55" s="39"/>
      <c r="R55" s="61">
        <v>0</v>
      </c>
      <c r="S55" s="39"/>
      <c r="T55" s="39">
        <v>0</v>
      </c>
      <c r="U55" s="38"/>
      <c r="V55" s="39">
        <v>0</v>
      </c>
      <c r="W55" s="17"/>
      <c r="X55" s="39">
        <v>0</v>
      </c>
      <c r="Y55" s="17"/>
      <c r="Z55" s="39">
        <v>0</v>
      </c>
      <c r="AA55" s="38"/>
      <c r="AB55" s="39">
        <v>0</v>
      </c>
      <c r="AC55" s="60"/>
      <c r="AD55" s="40" t="s">
        <v>81</v>
      </c>
      <c r="AE55" s="40"/>
      <c r="AF55" s="108">
        <f>N55/SUM($N$53:$N$54)*100</f>
        <v>0</v>
      </c>
      <c r="AG55" s="108"/>
      <c r="AH55" s="108">
        <v>0</v>
      </c>
      <c r="AI55" s="60"/>
      <c r="AJ55" s="108">
        <v>0</v>
      </c>
      <c r="AK55" s="60"/>
    </row>
    <row r="56" spans="1:38" s="24" customFormat="1" ht="6.6" customHeight="1">
      <c r="A56" s="84"/>
      <c r="B56" s="42"/>
      <c r="C56" s="38"/>
      <c r="D56" s="42"/>
      <c r="E56" s="38"/>
      <c r="F56" s="42"/>
      <c r="G56" s="38"/>
      <c r="H56" s="42"/>
      <c r="I56" s="38"/>
      <c r="J56" s="38"/>
      <c r="K56" s="38"/>
      <c r="L56" s="38"/>
      <c r="M56" s="38"/>
      <c r="N56" s="38"/>
      <c r="O56" s="38"/>
      <c r="P56" s="38"/>
      <c r="Q56" s="38"/>
      <c r="R56" s="38"/>
      <c r="S56" s="38"/>
      <c r="T56" s="108"/>
      <c r="U56" s="108"/>
      <c r="V56" s="108"/>
      <c r="W56" s="108"/>
      <c r="X56" s="108"/>
      <c r="Y56" s="108"/>
      <c r="Z56" s="108"/>
      <c r="AA56" s="41"/>
      <c r="AB56" s="38"/>
      <c r="AC56" s="38"/>
      <c r="AD56" s="108"/>
      <c r="AE56" s="108"/>
      <c r="AF56" s="108"/>
      <c r="AG56" s="108"/>
      <c r="AH56" s="108"/>
      <c r="AI56" s="38"/>
      <c r="AJ56" s="108"/>
      <c r="AK56" s="38"/>
    </row>
    <row r="57" spans="1:38" s="28" customFormat="1" ht="12">
      <c r="A57" s="155" t="s">
        <v>55</v>
      </c>
      <c r="B57" s="43">
        <v>60940.873536966734</v>
      </c>
      <c r="C57" s="34"/>
      <c r="D57" s="43">
        <v>60695.645495598561</v>
      </c>
      <c r="E57" s="34"/>
      <c r="F57" s="43">
        <v>55789.910202444356</v>
      </c>
      <c r="G57" s="34"/>
      <c r="H57" s="61">
        <v>73065</v>
      </c>
      <c r="I57" s="34"/>
      <c r="J57" s="61">
        <f>SUM(J58:J62)</f>
        <v>71721.458748764708</v>
      </c>
      <c r="K57" s="61"/>
      <c r="L57" s="61">
        <f t="shared" ref="L57:P57" si="25">SUM(L58:L62)</f>
        <v>90780.148454713897</v>
      </c>
      <c r="M57" s="61"/>
      <c r="N57" s="61">
        <f t="shared" si="25"/>
        <v>131664.62804687131</v>
      </c>
      <c r="O57" s="61"/>
      <c r="P57" s="61">
        <f t="shared" si="25"/>
        <v>113514.66593834999</v>
      </c>
      <c r="Q57" s="34"/>
      <c r="R57" s="61">
        <f>SUM(R58:R62)</f>
        <v>63808.554458659441</v>
      </c>
      <c r="S57" s="34"/>
      <c r="T57" s="106">
        <v>100.00000000000058</v>
      </c>
      <c r="U57" s="106"/>
      <c r="V57" s="106">
        <v>99.999999999999588</v>
      </c>
      <c r="W57" s="106"/>
      <c r="X57" s="106">
        <v>99.99999999999946</v>
      </c>
      <c r="Y57" s="106"/>
      <c r="Z57" s="106">
        <v>100</v>
      </c>
      <c r="AA57" s="106"/>
      <c r="AB57" s="106">
        <v>100</v>
      </c>
      <c r="AC57" s="34"/>
      <c r="AD57" s="106">
        <f>SUM(AD58:AD61)</f>
        <v>100</v>
      </c>
      <c r="AE57" s="106"/>
      <c r="AF57" s="106">
        <f t="shared" ref="AF57:AH57" si="26">SUM(AF58:AF61)</f>
        <v>100.00000000000001</v>
      </c>
      <c r="AG57" s="106"/>
      <c r="AH57" s="106">
        <f t="shared" si="26"/>
        <v>100</v>
      </c>
      <c r="AI57" s="34"/>
      <c r="AJ57" s="106">
        <f t="shared" ref="AJ57" si="27">SUM(AJ58:AJ61)</f>
        <v>100</v>
      </c>
      <c r="AK57" s="34"/>
    </row>
    <row r="58" spans="1:38" s="24" customFormat="1" ht="12">
      <c r="A58" s="150" t="s">
        <v>108</v>
      </c>
      <c r="B58" s="39">
        <v>24271.09313184944</v>
      </c>
      <c r="C58" s="38"/>
      <c r="D58" s="39">
        <v>24091.803617076934</v>
      </c>
      <c r="E58" s="38"/>
      <c r="F58" s="39">
        <v>21542.752723468984</v>
      </c>
      <c r="G58" s="38"/>
      <c r="H58" s="39">
        <v>28781</v>
      </c>
      <c r="I58" s="38"/>
      <c r="J58" s="39">
        <v>27225.740168551823</v>
      </c>
      <c r="K58" s="39"/>
      <c r="L58" s="39">
        <v>35708.659143401579</v>
      </c>
      <c r="M58" s="39"/>
      <c r="N58" s="39">
        <v>52638.373623263062</v>
      </c>
      <c r="O58" s="39"/>
      <c r="P58" s="39">
        <v>45510.083019999998</v>
      </c>
      <c r="Q58" s="39"/>
      <c r="R58" s="39">
        <v>27045.902789365391</v>
      </c>
      <c r="S58" s="39"/>
      <c r="T58" s="108">
        <v>39.827281302633011</v>
      </c>
      <c r="U58" s="108"/>
      <c r="V58" s="108">
        <v>39.727965156688391</v>
      </c>
      <c r="W58" s="108"/>
      <c r="X58" s="108">
        <v>38.614065957978546</v>
      </c>
      <c r="Y58" s="108"/>
      <c r="Z58" s="108">
        <v>39.407673138538215</v>
      </c>
      <c r="AA58" s="41"/>
      <c r="AB58" s="108">
        <v>37.966281323646299</v>
      </c>
      <c r="AC58" s="38"/>
      <c r="AD58" s="40">
        <f>L58/SUM($L$58:$L$61)*100</f>
        <v>39.347216926888606</v>
      </c>
      <c r="AE58" s="40"/>
      <c r="AF58" s="40">
        <f>N58/SUM($N$58:$N$61)*100</f>
        <v>39.988874484698123</v>
      </c>
      <c r="AG58" s="40"/>
      <c r="AH58" s="40">
        <f>P58/SUM($P$58:$P$61)*100</f>
        <v>40.09822901296927</v>
      </c>
      <c r="AI58" s="38"/>
      <c r="AJ58" s="40">
        <f>R58/SUM($R$58:$R$61)*100</f>
        <v>42.386013942516129</v>
      </c>
      <c r="AK58" s="38"/>
    </row>
    <row r="59" spans="1:38" s="24" customFormat="1" ht="12">
      <c r="A59" s="150" t="s">
        <v>109</v>
      </c>
      <c r="B59" s="39">
        <v>2282.5715347202495</v>
      </c>
      <c r="C59" s="38"/>
      <c r="D59" s="39">
        <v>1903.6721956406529</v>
      </c>
      <c r="E59" s="38"/>
      <c r="F59" s="39">
        <v>1630.9124165903893</v>
      </c>
      <c r="G59" s="38"/>
      <c r="H59" s="39">
        <v>1780</v>
      </c>
      <c r="I59" s="38"/>
      <c r="J59" s="39">
        <v>2168.0790113029148</v>
      </c>
      <c r="K59" s="39"/>
      <c r="L59" s="39">
        <v>4815.5264074260112</v>
      </c>
      <c r="M59" s="39"/>
      <c r="N59" s="39">
        <v>9082.427397236439</v>
      </c>
      <c r="O59" s="39"/>
      <c r="P59" s="39">
        <v>10606.31229</v>
      </c>
      <c r="Q59" s="39"/>
      <c r="R59" s="39">
        <v>4779.6555467079133</v>
      </c>
      <c r="S59" s="39"/>
      <c r="T59" s="108">
        <v>3.7455510599723429</v>
      </c>
      <c r="U59" s="108"/>
      <c r="V59" s="108">
        <v>3.1392013591112127</v>
      </c>
      <c r="W59" s="108"/>
      <c r="X59" s="108">
        <v>2.9233107038034345</v>
      </c>
      <c r="Y59" s="108"/>
      <c r="Z59" s="108">
        <v>2.4372210203466875</v>
      </c>
      <c r="AA59" s="41"/>
      <c r="AB59" s="108">
        <v>3.0232460849799891</v>
      </c>
      <c r="AC59" s="38"/>
      <c r="AD59" s="40">
        <f>L59/SUM($L$58:$L$61)*100</f>
        <v>5.3062077018695453</v>
      </c>
      <c r="AE59" s="40"/>
      <c r="AF59" s="40">
        <f>N59/SUM($N$58:$N$61)*100</f>
        <v>6.8998341742830771</v>
      </c>
      <c r="AG59" s="40"/>
      <c r="AH59" s="40">
        <f>P59/SUM($P$58:$P$61)*100</f>
        <v>9.3450574238809754</v>
      </c>
      <c r="AI59" s="38"/>
      <c r="AJ59" s="40">
        <f>R59/SUM($R$58:$R$61)*100</f>
        <v>7.490618753641531</v>
      </c>
      <c r="AK59" s="38"/>
    </row>
    <row r="60" spans="1:38" s="24" customFormat="1" ht="12">
      <c r="A60" s="150" t="s">
        <v>110</v>
      </c>
      <c r="B60" s="39">
        <v>33090.065632952021</v>
      </c>
      <c r="C60" s="38"/>
      <c r="D60" s="39">
        <v>32935.718670149072</v>
      </c>
      <c r="E60" s="38"/>
      <c r="F60" s="39">
        <v>30527.693336823722</v>
      </c>
      <c r="G60" s="38"/>
      <c r="H60" s="39">
        <v>40158</v>
      </c>
      <c r="I60" s="38"/>
      <c r="J60" s="39">
        <v>38480.436126508539</v>
      </c>
      <c r="K60" s="39"/>
      <c r="L60" s="39">
        <v>45419.490436451575</v>
      </c>
      <c r="M60" s="39"/>
      <c r="N60" s="39">
        <v>66684.933605239057</v>
      </c>
      <c r="O60" s="39"/>
      <c r="P60" s="39">
        <v>54383.267339999999</v>
      </c>
      <c r="Q60" s="39"/>
      <c r="R60" s="39">
        <v>30564.291374133842</v>
      </c>
      <c r="S60" s="39"/>
      <c r="T60" s="108">
        <v>54.29864016123723</v>
      </c>
      <c r="U60" s="108"/>
      <c r="V60" s="108">
        <v>54.311794356927876</v>
      </c>
      <c r="W60" s="108"/>
      <c r="X60" s="108">
        <v>54.719022178110663</v>
      </c>
      <c r="Y60" s="108"/>
      <c r="Z60" s="108">
        <v>54.985349289372074</v>
      </c>
      <c r="AA60" s="41"/>
      <c r="AB60" s="108">
        <v>53.659829035991692</v>
      </c>
      <c r="AC60" s="38"/>
      <c r="AD60" s="40">
        <f>L60/SUM($L$58:$L$61)*100</f>
        <v>50.047539890392031</v>
      </c>
      <c r="AE60" s="40"/>
      <c r="AF60" s="40">
        <f>N60/SUM($N$58:$N$61)*100</f>
        <v>50.659913223113485</v>
      </c>
      <c r="AG60" s="40"/>
      <c r="AH60" s="40">
        <f>P60/SUM($P$58:$P$61)*100</f>
        <v>47.916254235671843</v>
      </c>
      <c r="AI60" s="38"/>
      <c r="AJ60" s="40">
        <f>R60/SUM($R$58:$R$61)*100</f>
        <v>47.899990265311473</v>
      </c>
      <c r="AK60" s="38"/>
    </row>
    <row r="61" spans="1:38" s="24" customFormat="1" ht="13.5">
      <c r="A61" s="150" t="s">
        <v>111</v>
      </c>
      <c r="B61" s="39">
        <v>1297.1432374450258</v>
      </c>
      <c r="C61" s="60"/>
      <c r="D61" s="39">
        <v>1710.7324873619259</v>
      </c>
      <c r="E61" s="60"/>
      <c r="F61" s="39">
        <v>2088.5517255612676</v>
      </c>
      <c r="G61" s="60"/>
      <c r="H61" s="39">
        <v>2315</v>
      </c>
      <c r="I61" s="60"/>
      <c r="J61" s="39">
        <v>3842.7090344862454</v>
      </c>
      <c r="K61" s="39"/>
      <c r="L61" s="39">
        <v>4809.0174236732246</v>
      </c>
      <c r="M61" s="39"/>
      <c r="N61" s="39">
        <v>3226.811430053318</v>
      </c>
      <c r="O61" s="39"/>
      <c r="P61" s="39">
        <v>2996.828692</v>
      </c>
      <c r="Q61" s="39"/>
      <c r="R61" s="39">
        <v>1418.7047484523018</v>
      </c>
      <c r="S61" s="39"/>
      <c r="T61" s="108">
        <v>2.1285274761579944</v>
      </c>
      <c r="U61" s="112"/>
      <c r="V61" s="108">
        <v>2.8210391272720967</v>
      </c>
      <c r="W61" s="112"/>
      <c r="X61" s="108">
        <v>3.7436011601068122</v>
      </c>
      <c r="Y61" s="112"/>
      <c r="Z61" s="108">
        <v>3.1697565517430233</v>
      </c>
      <c r="AA61" s="62"/>
      <c r="AB61" s="108">
        <v>5.3506435553820193</v>
      </c>
      <c r="AC61" s="60"/>
      <c r="AD61" s="40">
        <f>L61/SUM($L$58:$L$61)*100</f>
        <v>5.2990354808498212</v>
      </c>
      <c r="AE61" s="40"/>
      <c r="AF61" s="40">
        <f>N61/SUM($N$58:$N$61)*100</f>
        <v>2.4513781179053153</v>
      </c>
      <c r="AG61" s="40"/>
      <c r="AH61" s="40">
        <f>P61/SUM($P$58:$P$61)*100</f>
        <v>2.6404593274779122</v>
      </c>
      <c r="AI61" s="60"/>
      <c r="AJ61" s="40">
        <f>R61/SUM($R$58:$R$61)*100</f>
        <v>2.2233770385308733</v>
      </c>
      <c r="AK61" s="60"/>
    </row>
    <row r="62" spans="1:38" s="24" customFormat="1" ht="12">
      <c r="A62" s="154" t="s">
        <v>3</v>
      </c>
      <c r="B62" s="39">
        <v>0</v>
      </c>
      <c r="C62" s="60"/>
      <c r="D62" s="39">
        <v>53.718525369969036</v>
      </c>
      <c r="E62" s="38" t="s">
        <v>72</v>
      </c>
      <c r="F62" s="39">
        <v>0</v>
      </c>
      <c r="G62" s="38"/>
      <c r="H62" s="39">
        <v>31</v>
      </c>
      <c r="I62" s="38" t="s">
        <v>72</v>
      </c>
      <c r="J62" s="39">
        <v>4.4944079151826202</v>
      </c>
      <c r="K62" s="39" t="s">
        <v>72</v>
      </c>
      <c r="L62" s="39">
        <v>27.455043761506737</v>
      </c>
      <c r="M62" s="39" t="s">
        <v>72</v>
      </c>
      <c r="N62" s="39">
        <v>32.081991079431411</v>
      </c>
      <c r="O62" s="39" t="s">
        <v>72</v>
      </c>
      <c r="P62" s="39">
        <v>18.174596350000002</v>
      </c>
      <c r="Q62" s="39" t="s">
        <v>72</v>
      </c>
      <c r="R62" s="39">
        <v>0</v>
      </c>
      <c r="S62" s="39"/>
      <c r="T62" s="112">
        <v>0</v>
      </c>
      <c r="U62" s="112"/>
      <c r="V62" s="40" t="s">
        <v>81</v>
      </c>
      <c r="W62" s="112"/>
      <c r="X62" s="40">
        <v>0</v>
      </c>
      <c r="Y62" s="112"/>
      <c r="Z62" s="40" t="s">
        <v>81</v>
      </c>
      <c r="AA62" s="62"/>
      <c r="AB62" s="40" t="s">
        <v>81</v>
      </c>
      <c r="AC62" s="38"/>
      <c r="AD62" s="40" t="s">
        <v>81</v>
      </c>
      <c r="AE62" s="40"/>
      <c r="AF62" s="40" t="s">
        <v>81</v>
      </c>
      <c r="AG62" s="40"/>
      <c r="AH62" s="40" t="s">
        <v>81</v>
      </c>
      <c r="AI62" s="38"/>
      <c r="AJ62" s="40" t="s">
        <v>81</v>
      </c>
      <c r="AK62" s="38"/>
    </row>
    <row r="63" spans="1:38" ht="6.6" customHeight="1" thickBot="1">
      <c r="A63" s="81"/>
      <c r="B63" s="63"/>
      <c r="C63" s="64"/>
      <c r="D63" s="63"/>
      <c r="E63" s="64"/>
      <c r="F63" s="63"/>
      <c r="G63" s="64"/>
      <c r="H63" s="63"/>
      <c r="I63" s="64"/>
      <c r="J63" s="64"/>
      <c r="K63" s="64"/>
      <c r="L63" s="64"/>
      <c r="M63" s="64"/>
      <c r="N63" s="64"/>
      <c r="O63" s="64"/>
      <c r="P63" s="64"/>
      <c r="Q63" s="64"/>
      <c r="R63" s="64"/>
      <c r="S63" s="64"/>
      <c r="T63" s="68"/>
      <c r="U63" s="68"/>
      <c r="V63" s="68"/>
      <c r="W63" s="68"/>
      <c r="X63" s="68"/>
      <c r="Y63" s="68"/>
      <c r="Z63" s="68"/>
      <c r="AA63" s="68"/>
      <c r="AB63" s="64"/>
      <c r="AC63" s="64"/>
      <c r="AD63" s="64"/>
      <c r="AE63" s="64"/>
      <c r="AF63" s="64"/>
      <c r="AG63" s="64"/>
      <c r="AH63" s="64"/>
      <c r="AI63" s="64"/>
      <c r="AJ63" s="64"/>
      <c r="AK63" s="64"/>
    </row>
    <row r="64" spans="1:38" ht="6.6" customHeight="1">
      <c r="A64" s="27"/>
      <c r="B64" s="70"/>
      <c r="C64" s="38"/>
      <c r="D64" s="27"/>
      <c r="E64" s="38"/>
      <c r="F64" s="27"/>
      <c r="G64" s="38"/>
      <c r="H64" s="27"/>
      <c r="I64" s="38"/>
      <c r="J64" s="38"/>
      <c r="K64" s="38"/>
      <c r="L64" s="38"/>
      <c r="M64" s="38"/>
      <c r="N64" s="38"/>
      <c r="O64" s="38"/>
      <c r="P64" s="38"/>
      <c r="Q64" s="38"/>
      <c r="R64" s="38"/>
      <c r="S64" s="38"/>
      <c r="AB64" s="38"/>
      <c r="AC64" s="38"/>
      <c r="AD64" s="38"/>
      <c r="AE64" s="38"/>
      <c r="AF64" s="38"/>
      <c r="AG64" s="38"/>
      <c r="AH64" s="38"/>
      <c r="AI64" s="38"/>
      <c r="AJ64" s="38"/>
      <c r="AK64" s="38"/>
    </row>
    <row r="65" spans="1:37" s="74" customFormat="1" ht="11.25">
      <c r="A65" s="73" t="s">
        <v>82</v>
      </c>
      <c r="B65" s="135"/>
      <c r="C65" s="76"/>
      <c r="D65" s="135"/>
      <c r="E65" s="76"/>
      <c r="F65" s="135"/>
      <c r="G65" s="76"/>
      <c r="H65" s="135"/>
      <c r="I65" s="76"/>
      <c r="J65" s="76"/>
      <c r="K65" s="76"/>
      <c r="L65" s="76"/>
      <c r="M65" s="76"/>
      <c r="N65" s="76"/>
      <c r="O65" s="76"/>
      <c r="P65" s="76"/>
      <c r="Q65" s="76"/>
      <c r="R65" s="76"/>
      <c r="S65" s="135"/>
      <c r="AB65" s="76"/>
      <c r="AC65" s="76"/>
      <c r="AD65" s="76"/>
      <c r="AE65" s="76"/>
      <c r="AF65" s="76"/>
      <c r="AG65" s="76"/>
      <c r="AH65" s="76"/>
      <c r="AI65" s="76"/>
      <c r="AJ65" s="76"/>
      <c r="AK65" s="76"/>
    </row>
    <row r="66" spans="1:37" s="74" customFormat="1" ht="11.25">
      <c r="A66" s="73" t="s">
        <v>96</v>
      </c>
      <c r="B66" s="135"/>
      <c r="C66" s="76"/>
      <c r="D66" s="135"/>
      <c r="E66" s="76"/>
      <c r="F66" s="135"/>
      <c r="G66" s="76"/>
      <c r="H66" s="135"/>
      <c r="I66" s="76"/>
      <c r="J66" s="76"/>
      <c r="K66" s="76"/>
      <c r="L66" s="76"/>
      <c r="M66" s="76"/>
      <c r="N66" s="76"/>
      <c r="O66" s="76"/>
      <c r="P66" s="76"/>
      <c r="Q66" s="76"/>
      <c r="R66" s="76"/>
      <c r="S66" s="135"/>
      <c r="AB66" s="76"/>
      <c r="AC66" s="76"/>
      <c r="AD66" s="76"/>
      <c r="AE66" s="76"/>
      <c r="AF66" s="76"/>
      <c r="AG66" s="76"/>
      <c r="AH66" s="76"/>
      <c r="AI66" s="76"/>
      <c r="AJ66" s="76"/>
      <c r="AK66" s="76"/>
    </row>
    <row r="67" spans="1:37" s="74" customFormat="1" ht="11.25">
      <c r="A67" s="156" t="s">
        <v>97</v>
      </c>
      <c r="B67" s="135"/>
      <c r="C67" s="76"/>
      <c r="D67" s="135"/>
      <c r="E67" s="76"/>
      <c r="F67" s="135"/>
      <c r="G67" s="76"/>
      <c r="H67" s="135"/>
      <c r="I67" s="76"/>
      <c r="J67" s="76"/>
      <c r="K67" s="76"/>
      <c r="L67" s="76"/>
      <c r="M67" s="76"/>
      <c r="N67" s="76"/>
      <c r="O67" s="76"/>
      <c r="P67" s="76"/>
      <c r="Q67" s="76"/>
      <c r="R67" s="76"/>
      <c r="S67" s="135"/>
      <c r="AB67" s="76"/>
      <c r="AC67" s="76"/>
      <c r="AD67" s="76"/>
      <c r="AE67" s="76"/>
      <c r="AF67" s="76"/>
      <c r="AG67" s="76"/>
      <c r="AH67" s="76"/>
      <c r="AI67" s="76"/>
      <c r="AJ67" s="76"/>
      <c r="AK67" s="76"/>
    </row>
    <row r="68" spans="1:37" s="4" customFormat="1" ht="22.5" customHeight="1">
      <c r="A68" s="269" t="s">
        <v>159</v>
      </c>
      <c r="B68" s="269"/>
      <c r="C68" s="269"/>
      <c r="D68" s="269"/>
      <c r="E68" s="269"/>
      <c r="F68" s="269"/>
      <c r="G68" s="269"/>
      <c r="H68" s="269"/>
      <c r="I68" s="269"/>
      <c r="J68" s="269"/>
      <c r="K68" s="269"/>
      <c r="L68" s="269"/>
      <c r="M68" s="269"/>
      <c r="N68" s="269"/>
      <c r="O68" s="269"/>
      <c r="P68" s="269"/>
      <c r="Q68" s="269"/>
      <c r="R68" s="269"/>
      <c r="S68" s="269"/>
      <c r="T68" s="269"/>
      <c r="U68" s="269"/>
      <c r="V68" s="269"/>
      <c r="W68" s="269"/>
      <c r="X68" s="269"/>
      <c r="Y68" s="269"/>
      <c r="Z68" s="269"/>
      <c r="AA68" s="269"/>
    </row>
    <row r="69" spans="1:37" s="4" customFormat="1" ht="11.25">
      <c r="A69" s="124" t="s">
        <v>73</v>
      </c>
      <c r="B69" s="18"/>
      <c r="C69" s="129"/>
      <c r="D69" s="131"/>
      <c r="E69" s="130"/>
      <c r="F69" s="131"/>
      <c r="G69" s="130"/>
      <c r="H69" s="131"/>
      <c r="I69" s="130"/>
      <c r="J69" s="130"/>
      <c r="K69" s="130"/>
      <c r="L69" s="130"/>
      <c r="M69" s="130"/>
      <c r="N69" s="130"/>
      <c r="O69" s="130"/>
      <c r="P69" s="130"/>
      <c r="Q69" s="130"/>
      <c r="R69" s="130"/>
      <c r="S69" s="130"/>
      <c r="AB69" s="130"/>
      <c r="AC69" s="130"/>
      <c r="AD69" s="130"/>
      <c r="AE69" s="130"/>
      <c r="AF69" s="130"/>
      <c r="AG69" s="130"/>
      <c r="AH69" s="130"/>
      <c r="AI69" s="130"/>
      <c r="AJ69" s="130"/>
      <c r="AK69" s="130"/>
    </row>
    <row r="70" spans="1:37" s="4" customFormat="1" ht="11.25">
      <c r="A70" s="4" t="s">
        <v>95</v>
      </c>
      <c r="B70" s="122"/>
      <c r="C70" s="132"/>
      <c r="D70" s="123"/>
      <c r="E70" s="133"/>
      <c r="F70" s="123"/>
      <c r="G70" s="133"/>
      <c r="H70" s="123"/>
      <c r="I70" s="133"/>
      <c r="J70" s="133"/>
      <c r="K70" s="133"/>
      <c r="L70" s="133"/>
      <c r="M70" s="133"/>
      <c r="N70" s="133"/>
      <c r="O70" s="133"/>
      <c r="P70" s="133"/>
      <c r="Q70" s="133"/>
      <c r="R70" s="133"/>
      <c r="S70" s="133"/>
      <c r="AB70" s="133"/>
      <c r="AC70" s="133"/>
      <c r="AD70" s="133"/>
      <c r="AE70" s="133"/>
      <c r="AF70" s="133"/>
      <c r="AG70" s="133"/>
      <c r="AH70" s="133"/>
      <c r="AI70" s="133"/>
      <c r="AJ70" s="133"/>
      <c r="AK70" s="133"/>
    </row>
    <row r="71" spans="1:37" s="4" customFormat="1" ht="11.25">
      <c r="A71" s="4" t="s">
        <v>207</v>
      </c>
      <c r="C71" s="134"/>
      <c r="E71" s="130"/>
      <c r="G71" s="130"/>
      <c r="I71" s="130"/>
      <c r="J71" s="130"/>
      <c r="K71" s="130"/>
      <c r="L71" s="130"/>
      <c r="M71" s="130"/>
      <c r="N71" s="130"/>
      <c r="O71" s="130"/>
      <c r="P71" s="130"/>
      <c r="Q71" s="130"/>
      <c r="R71" s="130"/>
      <c r="S71" s="130"/>
      <c r="AB71" s="130"/>
      <c r="AC71" s="130"/>
      <c r="AD71" s="130"/>
      <c r="AE71" s="130"/>
      <c r="AF71" s="130"/>
      <c r="AG71" s="130"/>
      <c r="AH71" s="130"/>
      <c r="AI71" s="130"/>
      <c r="AJ71" s="130"/>
      <c r="AK71" s="130"/>
    </row>
    <row r="72" spans="1:37">
      <c r="A72" s="74"/>
    </row>
  </sheetData>
  <mergeCells count="24">
    <mergeCell ref="A1:AK1"/>
    <mergeCell ref="T7:AK7"/>
    <mergeCell ref="B7:R7"/>
    <mergeCell ref="AJ10:AK10"/>
    <mergeCell ref="A68:AA68"/>
    <mergeCell ref="H10:I10"/>
    <mergeCell ref="Z10:AA10"/>
    <mergeCell ref="A4:A10"/>
    <mergeCell ref="V10:W10"/>
    <mergeCell ref="T10:U10"/>
    <mergeCell ref="B10:C10"/>
    <mergeCell ref="D10:E10"/>
    <mergeCell ref="F10:G10"/>
    <mergeCell ref="X10:Y10"/>
    <mergeCell ref="J10:K10"/>
    <mergeCell ref="L10:M10"/>
    <mergeCell ref="AB10:AC10"/>
    <mergeCell ref="B4:AI4"/>
    <mergeCell ref="P10:Q10"/>
    <mergeCell ref="AF10:AG10"/>
    <mergeCell ref="AH10:AI10"/>
    <mergeCell ref="N10:O10"/>
    <mergeCell ref="R10:S10"/>
    <mergeCell ref="AD10:AE10"/>
  </mergeCells>
  <printOptions horizontalCentered="1"/>
  <pageMargins left="0.78740157480314965" right="0.78740157480314965" top="0.78740157480314965" bottom="0.78740157480314965" header="0.39370078740157483" footer="0.39370078740157483"/>
  <pageSetup scale="7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L82"/>
  <sheetViews>
    <sheetView showGridLines="0" zoomScaleNormal="100" workbookViewId="0">
      <pane xSplit="1" ySplit="11" topLeftCell="B12" activePane="bottomRight" state="frozen"/>
      <selection activeCell="B13" sqref="B13"/>
      <selection pane="topRight" activeCell="B13" sqref="B13"/>
      <selection pane="bottomLeft" activeCell="B13" sqref="B13"/>
      <selection pane="bottomRight" activeCell="B12" sqref="B12"/>
    </sheetView>
  </sheetViews>
  <sheetFormatPr baseColWidth="10" defaultColWidth="11.42578125" defaultRowHeight="12.75"/>
  <cols>
    <col min="1" max="1" width="30.7109375" style="100" customWidth="1"/>
    <col min="2" max="2" width="8.7109375" style="100" customWidth="1"/>
    <col min="3" max="3" width="2.7109375" style="22" customWidth="1"/>
    <col min="4" max="4" width="8.7109375" style="75" customWidth="1"/>
    <col min="5" max="5" width="2.7109375" style="22" customWidth="1"/>
    <col min="6" max="6" width="8.7109375" style="75" customWidth="1"/>
    <col min="7" max="7" width="2.7109375" style="22" customWidth="1"/>
    <col min="8" max="8" width="8.7109375" style="75" customWidth="1"/>
    <col min="9" max="9" width="2.7109375" style="22" customWidth="1"/>
    <col min="10" max="10" width="8.7109375" style="22" customWidth="1"/>
    <col min="11" max="11" width="2.7109375" style="22" customWidth="1"/>
    <col min="12" max="12" width="8.7109375" style="22" customWidth="1"/>
    <col min="13" max="13" width="2.7109375" style="22" customWidth="1"/>
    <col min="14" max="14" width="8.7109375" style="22" customWidth="1"/>
    <col min="15" max="15" width="2.7109375" style="22" customWidth="1"/>
    <col min="16" max="16" width="8.7109375" style="22" customWidth="1"/>
    <col min="17" max="17" width="2.7109375" style="22" customWidth="1"/>
    <col min="18" max="18" width="7.5703125" style="22" bestFit="1" customWidth="1"/>
    <col min="19" max="19" width="2.7109375" style="22" customWidth="1"/>
    <col min="20" max="20" width="1.7109375" style="100" customWidth="1"/>
    <col min="21" max="21" width="8.7109375" style="100" customWidth="1"/>
    <col min="22" max="22" width="2.7109375" style="100" customWidth="1"/>
    <col min="23" max="23" width="8.7109375" style="100" customWidth="1"/>
    <col min="24" max="24" width="2.7109375" style="100" customWidth="1"/>
    <col min="25" max="25" width="8.7109375" style="100" customWidth="1"/>
    <col min="26" max="26" width="2.7109375" style="100" customWidth="1"/>
    <col min="27" max="27" width="8.7109375" style="100" customWidth="1"/>
    <col min="28" max="28" width="2.7109375" style="100" customWidth="1"/>
    <col min="29" max="29" width="8.7109375" style="22" customWidth="1"/>
    <col min="30" max="30" width="2.7109375" style="22" customWidth="1"/>
    <col min="31" max="31" width="8.7109375" style="22" customWidth="1"/>
    <col min="32" max="32" width="2.7109375" style="22" customWidth="1"/>
    <col min="33" max="33" width="8.7109375" style="22" customWidth="1"/>
    <col min="34" max="34" width="2.7109375" style="22" customWidth="1"/>
    <col min="35" max="35" width="8.7109375" style="22" customWidth="1"/>
    <col min="36" max="36" width="2.7109375" style="22" customWidth="1"/>
    <col min="37" max="37" width="8.85546875" style="22" customWidth="1"/>
    <col min="38" max="38" width="2.7109375" style="22" customWidth="1"/>
    <col min="39" max="16384" width="11.42578125" style="100"/>
  </cols>
  <sheetData>
    <row r="1" spans="1:38" ht="27" customHeight="1">
      <c r="A1" s="266" t="s">
        <v>197</v>
      </c>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c r="AI1" s="266"/>
      <c r="AJ1" s="266"/>
      <c r="AK1" s="266"/>
      <c r="AL1" s="266"/>
    </row>
    <row r="2" spans="1:38" ht="6" customHeight="1" thickBot="1">
      <c r="A2" s="92"/>
      <c r="D2" s="100"/>
      <c r="E2" s="23"/>
      <c r="F2" s="100"/>
      <c r="G2" s="23"/>
      <c r="H2" s="100"/>
      <c r="I2" s="23"/>
      <c r="J2" s="23"/>
      <c r="K2" s="23"/>
      <c r="L2" s="23"/>
      <c r="M2" s="23"/>
      <c r="N2" s="23"/>
      <c r="O2" s="23"/>
      <c r="P2" s="23"/>
      <c r="Q2" s="23"/>
      <c r="R2" s="23"/>
      <c r="S2" s="23"/>
      <c r="AC2" s="23"/>
      <c r="AD2" s="23"/>
      <c r="AE2" s="23"/>
      <c r="AF2" s="23"/>
      <c r="AG2" s="23"/>
      <c r="AH2" s="23"/>
      <c r="AI2" s="234"/>
      <c r="AJ2" s="234"/>
      <c r="AK2" s="234"/>
      <c r="AL2" s="234"/>
    </row>
    <row r="3" spans="1:38" ht="6.6" customHeight="1">
      <c r="A3" s="172"/>
      <c r="B3" s="172"/>
      <c r="C3" s="173"/>
      <c r="D3" s="172"/>
      <c r="E3" s="174"/>
      <c r="F3" s="172"/>
      <c r="G3" s="174"/>
      <c r="H3" s="172"/>
      <c r="I3" s="174"/>
      <c r="J3" s="174"/>
      <c r="K3" s="174"/>
      <c r="L3" s="174"/>
      <c r="M3" s="174"/>
      <c r="N3" s="174"/>
      <c r="O3" s="174"/>
      <c r="P3" s="174"/>
      <c r="Q3" s="174"/>
      <c r="R3" s="174"/>
      <c r="S3" s="174"/>
      <c r="T3" s="172"/>
      <c r="U3" s="172"/>
      <c r="V3" s="172"/>
      <c r="W3" s="172"/>
      <c r="X3" s="172"/>
      <c r="Y3" s="172"/>
      <c r="Z3" s="172"/>
      <c r="AA3" s="172"/>
      <c r="AB3" s="172"/>
      <c r="AC3" s="174"/>
      <c r="AD3" s="174"/>
      <c r="AE3" s="174"/>
      <c r="AF3" s="174"/>
      <c r="AG3" s="174"/>
      <c r="AH3" s="174"/>
      <c r="AI3" s="232"/>
      <c r="AJ3" s="232"/>
      <c r="AK3" s="232"/>
      <c r="AL3" s="232"/>
    </row>
    <row r="4" spans="1:38" s="24" customFormat="1" ht="14.25" customHeight="1">
      <c r="A4" s="270" t="s">
        <v>46</v>
      </c>
      <c r="B4" s="264" t="s">
        <v>91</v>
      </c>
      <c r="C4" s="264"/>
      <c r="D4" s="264"/>
      <c r="E4" s="264"/>
      <c r="F4" s="264"/>
      <c r="G4" s="264"/>
      <c r="H4" s="264"/>
      <c r="I4" s="264"/>
      <c r="J4" s="264"/>
      <c r="K4" s="264"/>
      <c r="L4" s="264"/>
      <c r="M4" s="264"/>
      <c r="N4" s="264"/>
      <c r="O4" s="264"/>
      <c r="P4" s="264"/>
      <c r="Q4" s="264"/>
      <c r="R4" s="264"/>
      <c r="S4" s="264"/>
      <c r="T4" s="264"/>
      <c r="U4" s="264"/>
      <c r="V4" s="264"/>
      <c r="W4" s="264"/>
      <c r="X4" s="264"/>
      <c r="Y4" s="264"/>
      <c r="Z4" s="264"/>
      <c r="AA4" s="264"/>
      <c r="AB4" s="264"/>
      <c r="AC4" s="264"/>
      <c r="AD4" s="264"/>
      <c r="AE4" s="264"/>
      <c r="AF4" s="264"/>
      <c r="AG4" s="264"/>
      <c r="AH4" s="264"/>
      <c r="AI4" s="264"/>
      <c r="AJ4" s="264"/>
      <c r="AK4" s="227"/>
      <c r="AL4" s="227"/>
    </row>
    <row r="5" spans="1:38" s="24" customFormat="1" ht="6.6" customHeight="1">
      <c r="A5" s="270"/>
      <c r="B5" s="175"/>
      <c r="C5" s="176"/>
      <c r="D5" s="176"/>
      <c r="E5" s="176"/>
      <c r="F5" s="176"/>
      <c r="G5" s="176"/>
      <c r="H5" s="176"/>
      <c r="I5" s="176"/>
      <c r="J5" s="176"/>
      <c r="K5" s="176"/>
      <c r="L5" s="176"/>
      <c r="M5" s="176"/>
      <c r="N5" s="176"/>
      <c r="O5" s="176"/>
      <c r="P5" s="176"/>
      <c r="Q5" s="176"/>
      <c r="R5" s="176"/>
      <c r="S5" s="176"/>
      <c r="T5" s="176"/>
      <c r="U5" s="176"/>
      <c r="V5" s="176"/>
      <c r="W5" s="176"/>
      <c r="X5" s="176"/>
      <c r="Y5" s="176"/>
      <c r="Z5" s="176"/>
      <c r="AA5" s="176"/>
      <c r="AB5" s="176"/>
      <c r="AC5" s="176"/>
      <c r="AD5" s="176"/>
      <c r="AE5" s="176"/>
      <c r="AF5" s="176"/>
      <c r="AG5" s="176"/>
      <c r="AH5" s="176"/>
      <c r="AI5" s="176"/>
      <c r="AJ5" s="176"/>
      <c r="AK5" s="176"/>
      <c r="AL5" s="176"/>
    </row>
    <row r="6" spans="1:38" s="24" customFormat="1" ht="6.6" customHeight="1">
      <c r="A6" s="270"/>
      <c r="B6" s="177"/>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8"/>
    </row>
    <row r="7" spans="1:38" s="24" customFormat="1" ht="12.75" customHeight="1">
      <c r="A7" s="270"/>
      <c r="B7" s="267" t="s">
        <v>90</v>
      </c>
      <c r="C7" s="267"/>
      <c r="D7" s="267"/>
      <c r="E7" s="267"/>
      <c r="F7" s="267"/>
      <c r="G7" s="267"/>
      <c r="H7" s="267"/>
      <c r="I7" s="267"/>
      <c r="J7" s="267"/>
      <c r="K7" s="267"/>
      <c r="L7" s="267"/>
      <c r="M7" s="267"/>
      <c r="N7" s="267"/>
      <c r="O7" s="267"/>
      <c r="P7" s="267"/>
      <c r="Q7" s="267"/>
      <c r="R7" s="267"/>
      <c r="S7" s="226"/>
      <c r="T7" s="180"/>
      <c r="U7" s="267" t="s">
        <v>94</v>
      </c>
      <c r="V7" s="267"/>
      <c r="W7" s="267"/>
      <c r="X7" s="267"/>
      <c r="Y7" s="267"/>
      <c r="Z7" s="267"/>
      <c r="AA7" s="267"/>
      <c r="AB7" s="267"/>
      <c r="AC7" s="267"/>
      <c r="AD7" s="267"/>
      <c r="AE7" s="267"/>
      <c r="AF7" s="267"/>
      <c r="AG7" s="267"/>
      <c r="AH7" s="267"/>
      <c r="AI7" s="267"/>
      <c r="AJ7" s="267"/>
      <c r="AK7" s="267"/>
      <c r="AL7" s="267"/>
    </row>
    <row r="8" spans="1:38" s="24" customFormat="1" ht="6.6" customHeight="1">
      <c r="A8" s="270"/>
      <c r="B8" s="181"/>
      <c r="C8" s="181"/>
      <c r="D8" s="179"/>
      <c r="E8" s="179"/>
      <c r="F8" s="188"/>
      <c r="G8" s="188"/>
      <c r="H8" s="179"/>
      <c r="I8" s="181"/>
      <c r="J8" s="181"/>
      <c r="K8" s="181"/>
      <c r="L8" s="181"/>
      <c r="M8" s="181"/>
      <c r="N8" s="181"/>
      <c r="O8" s="181"/>
      <c r="P8" s="181"/>
      <c r="Q8" s="181"/>
      <c r="R8" s="181"/>
      <c r="S8" s="181"/>
      <c r="T8" s="180"/>
      <c r="U8" s="181"/>
      <c r="V8" s="181"/>
      <c r="W8" s="181"/>
      <c r="X8" s="181"/>
      <c r="Y8" s="181"/>
      <c r="Z8" s="181"/>
      <c r="AA8" s="181"/>
      <c r="AB8" s="181"/>
      <c r="AC8" s="181"/>
      <c r="AD8" s="181"/>
      <c r="AE8" s="181"/>
      <c r="AF8" s="181"/>
      <c r="AG8" s="181"/>
      <c r="AH8" s="181"/>
      <c r="AI8" s="181"/>
      <c r="AJ8" s="181"/>
      <c r="AK8" s="181"/>
      <c r="AL8" s="181"/>
    </row>
    <row r="9" spans="1:38" s="24" customFormat="1" ht="6.6" customHeight="1">
      <c r="A9" s="270"/>
      <c r="B9" s="179"/>
      <c r="C9" s="179"/>
      <c r="D9" s="184"/>
      <c r="E9" s="184"/>
      <c r="F9" s="184"/>
      <c r="G9" s="184"/>
      <c r="H9" s="184"/>
      <c r="I9" s="190"/>
      <c r="J9" s="190"/>
      <c r="K9" s="190"/>
      <c r="L9" s="190"/>
      <c r="M9" s="190"/>
      <c r="N9" s="205"/>
      <c r="O9" s="205"/>
      <c r="P9" s="222"/>
      <c r="Q9" s="222"/>
      <c r="R9" s="226"/>
      <c r="S9" s="226"/>
      <c r="T9" s="180"/>
      <c r="U9" s="179"/>
      <c r="V9" s="179"/>
      <c r="W9" s="179"/>
      <c r="X9" s="179"/>
      <c r="Y9" s="188"/>
      <c r="Z9" s="188"/>
      <c r="AA9" s="179"/>
      <c r="AB9" s="179"/>
      <c r="AC9" s="190"/>
      <c r="AD9" s="190"/>
      <c r="AE9" s="190"/>
      <c r="AF9" s="205"/>
      <c r="AG9" s="205"/>
      <c r="AH9" s="222"/>
      <c r="AI9" s="222"/>
      <c r="AJ9" s="205"/>
      <c r="AK9" s="226"/>
      <c r="AL9" s="226"/>
    </row>
    <row r="10" spans="1:38" s="24" customFormat="1" ht="13.5" customHeight="1">
      <c r="A10" s="270"/>
      <c r="B10" s="263">
        <v>2009</v>
      </c>
      <c r="C10" s="263"/>
      <c r="D10" s="263">
        <v>2010</v>
      </c>
      <c r="E10" s="263"/>
      <c r="F10" s="263">
        <v>2011</v>
      </c>
      <c r="G10" s="263"/>
      <c r="H10" s="263">
        <v>2012</v>
      </c>
      <c r="I10" s="263"/>
      <c r="J10" s="263">
        <v>2013</v>
      </c>
      <c r="K10" s="263"/>
      <c r="L10" s="263">
        <v>2014</v>
      </c>
      <c r="M10" s="263"/>
      <c r="N10" s="263">
        <v>2015</v>
      </c>
      <c r="O10" s="263"/>
      <c r="P10" s="263">
        <v>2016</v>
      </c>
      <c r="Q10" s="263"/>
      <c r="R10" s="263">
        <v>2017</v>
      </c>
      <c r="S10" s="263"/>
      <c r="T10" s="180"/>
      <c r="U10" s="263">
        <v>2009</v>
      </c>
      <c r="V10" s="263"/>
      <c r="W10" s="263">
        <v>2010</v>
      </c>
      <c r="X10" s="263"/>
      <c r="Y10" s="263">
        <v>2011</v>
      </c>
      <c r="Z10" s="263"/>
      <c r="AA10" s="263">
        <v>2012</v>
      </c>
      <c r="AB10" s="263"/>
      <c r="AC10" s="263">
        <v>2013</v>
      </c>
      <c r="AD10" s="263"/>
      <c r="AE10" s="263">
        <v>2014</v>
      </c>
      <c r="AF10" s="263"/>
      <c r="AG10" s="263">
        <v>2015</v>
      </c>
      <c r="AH10" s="263"/>
      <c r="AI10" s="263">
        <v>2016</v>
      </c>
      <c r="AJ10" s="263"/>
      <c r="AK10" s="263">
        <v>2017</v>
      </c>
      <c r="AL10" s="263"/>
    </row>
    <row r="11" spans="1:38" s="27" customFormat="1" ht="6.6" customHeight="1">
      <c r="A11" s="182"/>
      <c r="B11" s="182"/>
      <c r="C11" s="183"/>
      <c r="D11" s="182"/>
      <c r="E11" s="183"/>
      <c r="F11" s="182"/>
      <c r="G11" s="183"/>
      <c r="H11" s="182"/>
      <c r="I11" s="183"/>
      <c r="J11" s="183"/>
      <c r="K11" s="183"/>
      <c r="L11" s="183"/>
      <c r="M11" s="183"/>
      <c r="N11" s="183"/>
      <c r="O11" s="183"/>
      <c r="P11" s="183"/>
      <c r="Q11" s="183"/>
      <c r="R11" s="183"/>
      <c r="S11" s="183"/>
      <c r="T11" s="182"/>
      <c r="U11" s="182"/>
      <c r="V11" s="182"/>
      <c r="W11" s="182"/>
      <c r="X11" s="182"/>
      <c r="Y11" s="182"/>
      <c r="Z11" s="182"/>
      <c r="AA11" s="182"/>
      <c r="AB11" s="182"/>
      <c r="AC11" s="183"/>
      <c r="AD11" s="183"/>
      <c r="AE11" s="183"/>
      <c r="AF11" s="183"/>
      <c r="AG11" s="183"/>
      <c r="AH11" s="183"/>
      <c r="AI11" s="183"/>
      <c r="AJ11" s="183"/>
      <c r="AK11" s="183"/>
      <c r="AL11" s="183"/>
    </row>
    <row r="12" spans="1:38" s="27" customFormat="1" ht="6.6" customHeight="1">
      <c r="A12" s="25"/>
      <c r="B12" s="25"/>
      <c r="C12" s="26"/>
      <c r="D12" s="25"/>
      <c r="E12" s="26"/>
      <c r="F12" s="25"/>
      <c r="G12" s="26"/>
      <c r="H12" s="25"/>
      <c r="I12" s="26"/>
      <c r="J12" s="26"/>
      <c r="K12" s="26"/>
      <c r="L12" s="26"/>
      <c r="M12" s="26"/>
      <c r="N12" s="26"/>
      <c r="O12" s="26"/>
      <c r="P12" s="26"/>
      <c r="Q12" s="26"/>
      <c r="R12" s="26"/>
      <c r="S12" s="26"/>
      <c r="T12" s="25"/>
      <c r="U12" s="25"/>
      <c r="V12" s="25"/>
      <c r="W12" s="25"/>
      <c r="X12" s="25"/>
      <c r="Y12" s="25"/>
      <c r="Z12" s="25"/>
      <c r="AA12" s="25"/>
      <c r="AB12" s="25"/>
      <c r="AC12" s="26"/>
      <c r="AD12" s="26"/>
      <c r="AE12" s="26"/>
      <c r="AF12" s="26"/>
      <c r="AG12" s="26"/>
      <c r="AH12" s="26"/>
      <c r="AI12" s="26"/>
      <c r="AJ12" s="26"/>
      <c r="AK12" s="26"/>
      <c r="AL12" s="26"/>
    </row>
    <row r="13" spans="1:38" s="28" customFormat="1" ht="12">
      <c r="A13" s="185" t="s">
        <v>153</v>
      </c>
      <c r="B13" s="187">
        <v>60940.87353696629</v>
      </c>
      <c r="C13" s="167"/>
      <c r="D13" s="187">
        <v>60695.645495598787</v>
      </c>
      <c r="E13" s="167"/>
      <c r="F13" s="187">
        <v>55789.910202444655</v>
      </c>
      <c r="G13" s="167"/>
      <c r="H13" s="187">
        <v>73065</v>
      </c>
      <c r="I13" s="167"/>
      <c r="J13" s="187">
        <f>J15</f>
        <v>71721</v>
      </c>
      <c r="K13" s="187"/>
      <c r="L13" s="187">
        <f>L15</f>
        <v>90780</v>
      </c>
      <c r="M13" s="187"/>
      <c r="N13" s="187">
        <f t="shared" ref="N13:R13" si="0">N15</f>
        <v>131664.62804687099</v>
      </c>
      <c r="O13" s="187"/>
      <c r="P13" s="187">
        <f t="shared" si="0"/>
        <v>113514.66595899999</v>
      </c>
      <c r="Q13" s="167"/>
      <c r="R13" s="187">
        <f t="shared" si="0"/>
        <v>63808.554458660437</v>
      </c>
      <c r="S13" s="167"/>
      <c r="T13" s="168"/>
      <c r="U13" s="169"/>
      <c r="V13" s="170"/>
      <c r="W13" s="169"/>
      <c r="X13" s="170"/>
      <c r="Y13" s="169"/>
      <c r="Z13" s="170"/>
      <c r="AA13" s="169"/>
      <c r="AB13" s="170"/>
      <c r="AC13" s="167"/>
      <c r="AD13" s="167"/>
      <c r="AE13" s="167"/>
      <c r="AF13" s="167"/>
      <c r="AG13" s="167"/>
      <c r="AH13" s="167"/>
      <c r="AI13" s="167"/>
      <c r="AJ13" s="167"/>
      <c r="AK13" s="167"/>
      <c r="AL13" s="167"/>
    </row>
    <row r="14" spans="1:38" s="33" customFormat="1" ht="6.6" customHeight="1">
      <c r="A14" s="29"/>
      <c r="B14" s="61"/>
      <c r="C14" s="60"/>
      <c r="D14" s="61"/>
      <c r="E14" s="60"/>
      <c r="F14" s="61"/>
      <c r="G14" s="60"/>
      <c r="H14" s="61"/>
      <c r="I14" s="60"/>
      <c r="J14" s="60"/>
      <c r="K14" s="60"/>
      <c r="L14" s="60"/>
      <c r="M14" s="60"/>
      <c r="N14" s="60"/>
      <c r="O14" s="60"/>
      <c r="P14" s="60"/>
      <c r="Q14" s="60"/>
      <c r="R14" s="60"/>
      <c r="S14" s="60"/>
      <c r="T14" s="125"/>
      <c r="U14" s="32"/>
      <c r="V14" s="32"/>
      <c r="W14" s="32"/>
      <c r="X14" s="125"/>
      <c r="Y14" s="32"/>
      <c r="Z14" s="125"/>
      <c r="AA14" s="32"/>
      <c r="AB14" s="125"/>
      <c r="AC14" s="60"/>
      <c r="AD14" s="60"/>
      <c r="AE14" s="60"/>
      <c r="AF14" s="60"/>
      <c r="AG14" s="60"/>
      <c r="AH14" s="60"/>
      <c r="AI14" s="60"/>
      <c r="AJ14" s="60"/>
      <c r="AK14" s="60"/>
      <c r="AL14" s="60"/>
    </row>
    <row r="15" spans="1:38" s="28" customFormat="1" ht="24">
      <c r="A15" s="56" t="s">
        <v>132</v>
      </c>
      <c r="B15" s="43">
        <v>60940.87353696629</v>
      </c>
      <c r="C15" s="34"/>
      <c r="D15" s="43">
        <v>60695.645495598787</v>
      </c>
      <c r="E15" s="34"/>
      <c r="F15" s="43">
        <v>55789.910202444655</v>
      </c>
      <c r="G15" s="34"/>
      <c r="H15" s="43">
        <v>73065</v>
      </c>
      <c r="I15" s="34"/>
      <c r="J15" s="43">
        <f>SUM(J16:J18)</f>
        <v>71721</v>
      </c>
      <c r="K15" s="43"/>
      <c r="L15" s="43">
        <f t="shared" ref="L15:P15" si="1">SUM(L16:L18)</f>
        <v>90780</v>
      </c>
      <c r="M15" s="43"/>
      <c r="N15" s="43">
        <f t="shared" si="1"/>
        <v>131664.62804687099</v>
      </c>
      <c r="O15" s="43"/>
      <c r="P15" s="43">
        <f t="shared" si="1"/>
        <v>113514.66595899999</v>
      </c>
      <c r="Q15" s="34"/>
      <c r="R15" s="43">
        <f>SUM(R16:R18)</f>
        <v>63808.554458660437</v>
      </c>
      <c r="S15" s="34"/>
      <c r="T15" s="126"/>
      <c r="U15" s="106">
        <v>99.999999999999986</v>
      </c>
      <c r="V15" s="106"/>
      <c r="W15" s="106">
        <v>99.999999999999986</v>
      </c>
      <c r="X15" s="106"/>
      <c r="Y15" s="106">
        <v>99.999999999999986</v>
      </c>
      <c r="Z15" s="106"/>
      <c r="AA15" s="106">
        <v>100</v>
      </c>
      <c r="AB15" s="106"/>
      <c r="AC15" s="106">
        <v>100</v>
      </c>
      <c r="AD15" s="34"/>
      <c r="AE15" s="106">
        <f>SUM(AE16:AE17)</f>
        <v>100</v>
      </c>
      <c r="AF15" s="106"/>
      <c r="AG15" s="106">
        <f t="shared" ref="AG15:AI15" si="2">SUM(AG16:AG17)</f>
        <v>100</v>
      </c>
      <c r="AH15" s="106"/>
      <c r="AI15" s="106">
        <f t="shared" si="2"/>
        <v>100</v>
      </c>
      <c r="AJ15" s="106"/>
      <c r="AK15" s="106">
        <f t="shared" ref="AK15" si="3">SUM(AK16:AK17)</f>
        <v>100.00000000000001</v>
      </c>
      <c r="AL15" s="106"/>
    </row>
    <row r="16" spans="1:38" s="24" customFormat="1" ht="12">
      <c r="A16" s="116" t="s">
        <v>160</v>
      </c>
      <c r="B16" s="39">
        <v>1588.8500286376548</v>
      </c>
      <c r="C16" s="38"/>
      <c r="D16" s="39">
        <v>1445.460651806683</v>
      </c>
      <c r="E16" s="38"/>
      <c r="F16" s="39">
        <v>513.29491964890394</v>
      </c>
      <c r="G16" s="38"/>
      <c r="H16" s="39">
        <v>701.13160443554966</v>
      </c>
      <c r="I16" s="38"/>
      <c r="J16" s="39">
        <v>1045</v>
      </c>
      <c r="K16" s="39"/>
      <c r="L16" s="39">
        <v>2653</v>
      </c>
      <c r="M16" s="38"/>
      <c r="N16" s="39">
        <v>3597.3551317009833</v>
      </c>
      <c r="O16" s="38"/>
      <c r="P16" s="39">
        <v>5292.5458269999999</v>
      </c>
      <c r="Q16" s="38"/>
      <c r="R16" s="39">
        <v>2824.0866370765893</v>
      </c>
      <c r="S16" s="38"/>
      <c r="T16" s="127"/>
      <c r="U16" s="108">
        <v>2.6071993006038383</v>
      </c>
      <c r="V16" s="108"/>
      <c r="W16" s="108">
        <v>2.3814898746096991</v>
      </c>
      <c r="X16" s="108"/>
      <c r="Y16" s="108">
        <v>0.92004973262425493</v>
      </c>
      <c r="Z16" s="108"/>
      <c r="AA16" s="108">
        <f>H16/SUM($H$16:$H$17)*100</f>
        <v>0.95988932661813275</v>
      </c>
      <c r="AB16" s="108"/>
      <c r="AC16" s="108">
        <f>J16/SUM($J$16:$J$17)*100</f>
        <v>1.457380341403548</v>
      </c>
      <c r="AD16" s="38"/>
      <c r="AE16" s="108">
        <f>L16/SUM($L$16:$L$17)*100</f>
        <v>2.9225464600063895</v>
      </c>
      <c r="AF16" s="108"/>
      <c r="AG16" s="40">
        <f>N16/SUM($N$16:$N$17)*100</f>
        <v>2.7823382594240238</v>
      </c>
      <c r="AH16" s="40"/>
      <c r="AI16" s="40">
        <f>P16/SUM($P$16:$P$17)*100</f>
        <v>4.9413208230915</v>
      </c>
      <c r="AJ16" s="108"/>
      <c r="AK16" s="40">
        <f>R16/SUM($R$16:$R$17)*100</f>
        <v>4.7549506253177727</v>
      </c>
      <c r="AL16" s="108"/>
    </row>
    <row r="17" spans="1:38" s="24" customFormat="1" ht="12">
      <c r="A17" s="116" t="s">
        <v>4</v>
      </c>
      <c r="B17" s="39">
        <v>59352.023508328632</v>
      </c>
      <c r="C17" s="38"/>
      <c r="D17" s="39">
        <v>59250.1848437921</v>
      </c>
      <c r="E17" s="38"/>
      <c r="F17" s="39">
        <v>55276.615282795748</v>
      </c>
      <c r="G17" s="38"/>
      <c r="H17" s="39">
        <v>72341.831265645073</v>
      </c>
      <c r="I17" s="38"/>
      <c r="J17" s="39">
        <v>70659</v>
      </c>
      <c r="K17" s="39"/>
      <c r="L17" s="39">
        <v>88124</v>
      </c>
      <c r="M17" s="38"/>
      <c r="N17" s="39">
        <v>125695.16059734188</v>
      </c>
      <c r="O17" s="38"/>
      <c r="P17" s="39">
        <v>101815.3716</v>
      </c>
      <c r="Q17" s="38"/>
      <c r="R17" s="39">
        <v>56568.467768004244</v>
      </c>
      <c r="S17" s="38"/>
      <c r="T17" s="127"/>
      <c r="U17" s="108">
        <v>97.392800699396147</v>
      </c>
      <c r="V17" s="108"/>
      <c r="W17" s="108">
        <v>97.618510125390287</v>
      </c>
      <c r="X17" s="108"/>
      <c r="Y17" s="108">
        <v>99.079950267375736</v>
      </c>
      <c r="Z17" s="108"/>
      <c r="AA17" s="108">
        <f>H17/SUM($H$16:$H$17)*100</f>
        <v>99.040110673381861</v>
      </c>
      <c r="AB17" s="108"/>
      <c r="AC17" s="108">
        <f>J17/SUM($J$16:$J$17)*100</f>
        <v>98.54261965859645</v>
      </c>
      <c r="AD17" s="38"/>
      <c r="AE17" s="108">
        <f>L17/SUM($L$16:$L$17)*100</f>
        <v>97.077453539993613</v>
      </c>
      <c r="AF17" s="108"/>
      <c r="AG17" s="40">
        <f>N17/SUM($N$16:$N$17)*100</f>
        <v>97.217661740575977</v>
      </c>
      <c r="AH17" s="40"/>
      <c r="AI17" s="40">
        <f>P17/SUM($P$16:$P$17)*100</f>
        <v>95.058679176908498</v>
      </c>
      <c r="AJ17" s="108"/>
      <c r="AK17" s="40">
        <f>R17/SUM($R$16:$R$17)*100</f>
        <v>95.245049374682239</v>
      </c>
      <c r="AL17" s="108"/>
    </row>
    <row r="18" spans="1:38" s="24" customFormat="1" ht="12">
      <c r="A18" s="116" t="s">
        <v>3</v>
      </c>
      <c r="B18" s="39">
        <v>0</v>
      </c>
      <c r="C18" s="38"/>
      <c r="D18" s="39">
        <v>0</v>
      </c>
      <c r="E18" s="38"/>
      <c r="F18" s="39">
        <v>0</v>
      </c>
      <c r="G18" s="38"/>
      <c r="H18" s="39">
        <v>22.217829180389209</v>
      </c>
      <c r="I18" s="38" t="s">
        <v>72</v>
      </c>
      <c r="J18" s="39">
        <v>17</v>
      </c>
      <c r="K18" s="39" t="s">
        <v>72</v>
      </c>
      <c r="L18" s="39">
        <v>3</v>
      </c>
      <c r="M18" s="39" t="s">
        <v>72</v>
      </c>
      <c r="N18" s="39">
        <v>2372.1123178281323</v>
      </c>
      <c r="O18" s="39"/>
      <c r="P18" s="39">
        <v>6406.7485319999996</v>
      </c>
      <c r="Q18" s="39"/>
      <c r="R18" s="39">
        <v>4416.000053579608</v>
      </c>
      <c r="S18" s="39"/>
      <c r="T18" s="127"/>
      <c r="U18" s="39">
        <v>0</v>
      </c>
      <c r="V18" s="108"/>
      <c r="W18" s="39">
        <v>0</v>
      </c>
      <c r="X18" s="108"/>
      <c r="Y18" s="39">
        <v>0</v>
      </c>
      <c r="Z18" s="108"/>
      <c r="AA18" s="40" t="s">
        <v>81</v>
      </c>
      <c r="AB18" s="108"/>
      <c r="AC18" s="40" t="s">
        <v>81</v>
      </c>
      <c r="AD18" s="38"/>
      <c r="AE18" s="40" t="s">
        <v>81</v>
      </c>
      <c r="AF18" s="40"/>
      <c r="AG18" s="40" t="s">
        <v>81</v>
      </c>
      <c r="AH18" s="40"/>
      <c r="AI18" s="40" t="s">
        <v>81</v>
      </c>
      <c r="AJ18" s="40"/>
      <c r="AK18" s="40" t="s">
        <v>81</v>
      </c>
      <c r="AL18" s="40"/>
    </row>
    <row r="19" spans="1:38" s="24" customFormat="1" ht="6.6" customHeight="1">
      <c r="A19" s="98"/>
      <c r="B19" s="37"/>
      <c r="C19" s="38"/>
      <c r="D19" s="37"/>
      <c r="E19" s="38"/>
      <c r="F19" s="37"/>
      <c r="G19" s="38"/>
      <c r="H19" s="37"/>
      <c r="I19" s="38"/>
      <c r="J19" s="38"/>
      <c r="K19" s="38"/>
      <c r="L19" s="38"/>
      <c r="M19" s="38"/>
      <c r="N19" s="38"/>
      <c r="O19" s="38"/>
      <c r="P19" s="38"/>
      <c r="Q19" s="38"/>
      <c r="R19" s="38"/>
      <c r="S19" s="38"/>
      <c r="T19" s="127"/>
      <c r="U19" s="108"/>
      <c r="V19" s="108"/>
      <c r="W19" s="108"/>
      <c r="X19" s="108"/>
      <c r="Y19" s="108"/>
      <c r="Z19" s="108"/>
      <c r="AA19" s="108"/>
      <c r="AB19" s="108"/>
      <c r="AC19" s="38"/>
      <c r="AD19" s="38"/>
      <c r="AE19" s="38"/>
      <c r="AF19" s="38"/>
      <c r="AG19" s="38"/>
      <c r="AH19" s="38"/>
      <c r="AI19" s="38"/>
      <c r="AJ19" s="38"/>
      <c r="AK19" s="38"/>
      <c r="AL19" s="38"/>
    </row>
    <row r="20" spans="1:38" s="28" customFormat="1" ht="36">
      <c r="A20" s="56" t="s">
        <v>131</v>
      </c>
      <c r="B20" s="43">
        <v>60940.873536966697</v>
      </c>
      <c r="C20" s="34"/>
      <c r="D20" s="43">
        <v>60695.645495598568</v>
      </c>
      <c r="E20" s="34"/>
      <c r="F20" s="43">
        <v>55789.910202444298</v>
      </c>
      <c r="G20" s="34"/>
      <c r="H20" s="43">
        <v>73065</v>
      </c>
      <c r="I20" s="34"/>
      <c r="J20" s="43">
        <f>SUM(J21:J23)</f>
        <v>71721</v>
      </c>
      <c r="K20" s="43"/>
      <c r="L20" s="43">
        <f t="shared" ref="L20:R20" si="4">SUM(L21:L23)</f>
        <v>90780.148454713664</v>
      </c>
      <c r="M20" s="43"/>
      <c r="N20" s="43">
        <f t="shared" si="4"/>
        <v>131664.62804687189</v>
      </c>
      <c r="O20" s="43"/>
      <c r="P20" s="43">
        <f t="shared" si="4"/>
        <v>113514.66594000001</v>
      </c>
      <c r="Q20" s="34"/>
      <c r="R20" s="43">
        <f t="shared" si="4"/>
        <v>63808.554458659884</v>
      </c>
      <c r="S20" s="34"/>
      <c r="T20" s="126"/>
      <c r="U20" s="106">
        <v>100.00000000000067</v>
      </c>
      <c r="V20" s="106"/>
      <c r="W20" s="106">
        <v>99.999999999999645</v>
      </c>
      <c r="X20" s="106"/>
      <c r="Y20" s="106">
        <v>99.999999999999361</v>
      </c>
      <c r="Z20" s="106"/>
      <c r="AA20" s="106">
        <v>100</v>
      </c>
      <c r="AB20" s="106"/>
      <c r="AC20" s="106">
        <f>SUM(AC21:AC22)</f>
        <v>100</v>
      </c>
      <c r="AD20" s="34"/>
      <c r="AE20" s="106">
        <f>SUM(AE21:AE22)</f>
        <v>99.999999999999986</v>
      </c>
      <c r="AF20" s="106"/>
      <c r="AG20" s="106">
        <f t="shared" ref="AG20:AI20" si="5">SUM(AG21:AG22)</f>
        <v>100.00000000000001</v>
      </c>
      <c r="AH20" s="106"/>
      <c r="AI20" s="106">
        <f t="shared" si="5"/>
        <v>100</v>
      </c>
      <c r="AJ20" s="106"/>
      <c r="AK20" s="106">
        <f t="shared" ref="AK20" si="6">SUM(AK21:AK22)</f>
        <v>100</v>
      </c>
      <c r="AL20" s="106"/>
    </row>
    <row r="21" spans="1:38" s="24" customFormat="1" ht="12">
      <c r="A21" s="116" t="s">
        <v>160</v>
      </c>
      <c r="B21" s="39">
        <v>32600.361097724257</v>
      </c>
      <c r="C21" s="38"/>
      <c r="D21" s="39">
        <v>36206.879232797983</v>
      </c>
      <c r="E21" s="38"/>
      <c r="F21" s="39">
        <v>33080.320688060558</v>
      </c>
      <c r="G21" s="38"/>
      <c r="H21" s="39">
        <v>43892</v>
      </c>
      <c r="I21" s="38"/>
      <c r="J21" s="39">
        <v>46620</v>
      </c>
      <c r="K21" s="39"/>
      <c r="L21" s="39">
        <v>44690.449612168108</v>
      </c>
      <c r="M21" s="38"/>
      <c r="N21" s="39">
        <v>54681.13235997162</v>
      </c>
      <c r="O21" s="38"/>
      <c r="P21" s="39">
        <v>46262.253109999998</v>
      </c>
      <c r="Q21" s="38"/>
      <c r="R21" s="39">
        <v>25396.350861009119</v>
      </c>
      <c r="S21" s="38"/>
      <c r="T21" s="127"/>
      <c r="U21" s="108">
        <v>53.495066948702529</v>
      </c>
      <c r="V21" s="108"/>
      <c r="W21" s="108">
        <v>59.65317435403739</v>
      </c>
      <c r="X21" s="108"/>
      <c r="Y21" s="108">
        <v>59.309682074297633</v>
      </c>
      <c r="Z21" s="108"/>
      <c r="AA21" s="108">
        <v>60.072538150961478</v>
      </c>
      <c r="AB21" s="108"/>
      <c r="AC21" s="40">
        <v>65.008018966599266</v>
      </c>
      <c r="AD21" s="38"/>
      <c r="AE21" s="40">
        <f>L21/SUM($L$21:$L$22)*100</f>
        <v>49.229319815953218</v>
      </c>
      <c r="AF21" s="40"/>
      <c r="AG21" s="40">
        <f>N21/SUM($N$21:$N$22)*100</f>
        <v>41.530616970645632</v>
      </c>
      <c r="AH21" s="40"/>
      <c r="AI21" s="40">
        <f>P21/SUM($P$21:$P$22)*100</f>
        <v>40.754428273129619</v>
      </c>
      <c r="AJ21" s="40"/>
      <c r="AK21" s="40">
        <f>R21/SUM($R$21:$R$22)*100</f>
        <v>39.800855976862536</v>
      </c>
      <c r="AL21" s="40"/>
    </row>
    <row r="22" spans="1:38" s="24" customFormat="1" ht="12">
      <c r="A22" s="116" t="s">
        <v>4</v>
      </c>
      <c r="B22" s="39">
        <v>28340.51243924244</v>
      </c>
      <c r="C22" s="38"/>
      <c r="D22" s="39">
        <v>24488.766262800586</v>
      </c>
      <c r="E22" s="38"/>
      <c r="F22" s="39">
        <v>22695.261866269117</v>
      </c>
      <c r="G22" s="38"/>
      <c r="H22" s="39">
        <v>29173</v>
      </c>
      <c r="I22" s="38"/>
      <c r="J22" s="39">
        <v>25091</v>
      </c>
      <c r="K22" s="39"/>
      <c r="L22" s="39">
        <v>46089.698842545549</v>
      </c>
      <c r="M22" s="38"/>
      <c r="N22" s="39">
        <v>76983.495686900278</v>
      </c>
      <c r="O22" s="38"/>
      <c r="P22" s="39">
        <v>67252.412830000001</v>
      </c>
      <c r="Q22" s="38"/>
      <c r="R22" s="39">
        <v>38412.203597650769</v>
      </c>
      <c r="S22" s="38"/>
      <c r="T22" s="127"/>
      <c r="U22" s="108">
        <v>46.504933051298138</v>
      </c>
      <c r="V22" s="108"/>
      <c r="W22" s="108">
        <v>40.346825645962255</v>
      </c>
      <c r="X22" s="108"/>
      <c r="Y22" s="108">
        <v>40.690317925701727</v>
      </c>
      <c r="Z22" s="108"/>
      <c r="AA22" s="108">
        <v>39.927461849038522</v>
      </c>
      <c r="AB22" s="108"/>
      <c r="AC22" s="40">
        <v>34.991981033400741</v>
      </c>
      <c r="AD22" s="38"/>
      <c r="AE22" s="40">
        <f>L22/SUM($L$21:$L$22)*100</f>
        <v>50.770680184046768</v>
      </c>
      <c r="AF22" s="40"/>
      <c r="AG22" s="40">
        <f>N22/SUM($N$21:$N$22)*100</f>
        <v>58.469383029354383</v>
      </c>
      <c r="AH22" s="40"/>
      <c r="AI22" s="40">
        <f>P22/SUM($P$21:$P$22)*100</f>
        <v>59.245571726870374</v>
      </c>
      <c r="AJ22" s="40"/>
      <c r="AK22" s="40">
        <f>R22/SUM($R$21:$R$22)*100</f>
        <v>60.199144023137471</v>
      </c>
      <c r="AL22" s="40"/>
    </row>
    <row r="23" spans="1:38" s="24" customFormat="1" ht="12">
      <c r="A23" s="116" t="s">
        <v>3</v>
      </c>
      <c r="B23" s="39">
        <v>0</v>
      </c>
      <c r="C23" s="38"/>
      <c r="D23" s="39">
        <v>0</v>
      </c>
      <c r="E23" s="38"/>
      <c r="F23" s="39">
        <v>14.327648114624999</v>
      </c>
      <c r="G23" s="38" t="s">
        <v>72</v>
      </c>
      <c r="H23" s="39">
        <v>0</v>
      </c>
      <c r="I23" s="38"/>
      <c r="J23" s="39">
        <v>10</v>
      </c>
      <c r="K23" s="39" t="s">
        <v>72</v>
      </c>
      <c r="L23" s="39">
        <v>0</v>
      </c>
      <c r="M23" s="38"/>
      <c r="N23" s="39">
        <v>0</v>
      </c>
      <c r="O23" s="38"/>
      <c r="P23" s="39">
        <v>0</v>
      </c>
      <c r="Q23" s="38"/>
      <c r="R23" s="39">
        <v>0</v>
      </c>
      <c r="S23" s="38"/>
      <c r="T23" s="127"/>
      <c r="U23" s="108">
        <v>0</v>
      </c>
      <c r="V23" s="108"/>
      <c r="W23" s="108">
        <v>0</v>
      </c>
      <c r="X23" s="108"/>
      <c r="Y23" s="40" t="s">
        <v>81</v>
      </c>
      <c r="Z23" s="108"/>
      <c r="AA23" s="108">
        <v>0</v>
      </c>
      <c r="AB23" s="108"/>
      <c r="AC23" s="40" t="s">
        <v>81</v>
      </c>
      <c r="AD23" s="38"/>
      <c r="AE23" s="108">
        <v>0</v>
      </c>
      <c r="AF23" s="108"/>
      <c r="AG23" s="108">
        <v>0</v>
      </c>
      <c r="AH23" s="108"/>
      <c r="AI23" s="108">
        <v>0</v>
      </c>
      <c r="AJ23" s="108"/>
      <c r="AK23" s="108">
        <v>0</v>
      </c>
      <c r="AL23" s="108"/>
    </row>
    <row r="24" spans="1:38" s="24" customFormat="1" ht="6.6" customHeight="1">
      <c r="A24" s="27"/>
      <c r="B24" s="37"/>
      <c r="C24" s="97"/>
      <c r="D24" s="37"/>
      <c r="E24" s="97"/>
      <c r="F24" s="37"/>
      <c r="G24" s="97"/>
      <c r="H24" s="37"/>
      <c r="I24" s="97"/>
      <c r="J24" s="97"/>
      <c r="K24" s="97"/>
      <c r="L24" s="97"/>
      <c r="M24" s="97"/>
      <c r="N24" s="97"/>
      <c r="O24" s="97"/>
      <c r="P24" s="97"/>
      <c r="Q24" s="97"/>
      <c r="R24" s="97"/>
      <c r="S24" s="97"/>
      <c r="T24" s="127"/>
      <c r="U24" s="108"/>
      <c r="V24" s="108"/>
      <c r="W24" s="108"/>
      <c r="X24" s="108"/>
      <c r="Y24" s="108"/>
      <c r="Z24" s="108"/>
      <c r="AA24" s="108"/>
      <c r="AB24" s="108"/>
      <c r="AC24" s="97"/>
      <c r="AD24" s="97"/>
      <c r="AE24" s="97"/>
      <c r="AF24" s="97"/>
      <c r="AG24" s="97"/>
      <c r="AH24" s="97"/>
      <c r="AI24" s="97"/>
      <c r="AJ24" s="97"/>
      <c r="AK24" s="97"/>
      <c r="AL24" s="97"/>
    </row>
    <row r="25" spans="1:38" s="24" customFormat="1" ht="24">
      <c r="A25" s="186" t="s">
        <v>133</v>
      </c>
      <c r="B25" s="187">
        <v>32600.361097724261</v>
      </c>
      <c r="C25" s="167"/>
      <c r="D25" s="187">
        <v>36206.879232798019</v>
      </c>
      <c r="E25" s="167"/>
      <c r="F25" s="187">
        <v>33080.320688060579</v>
      </c>
      <c r="G25" s="167"/>
      <c r="H25" s="187">
        <v>43892</v>
      </c>
      <c r="I25" s="167"/>
      <c r="J25" s="187">
        <f>J27</f>
        <v>46619.836166504232</v>
      </c>
      <c r="K25" s="187"/>
      <c r="L25" s="187">
        <f t="shared" ref="L25:R25" si="7">L27</f>
        <v>44690.449612168122</v>
      </c>
      <c r="M25" s="187"/>
      <c r="N25" s="187">
        <f t="shared" si="7"/>
        <v>54681.132359971685</v>
      </c>
      <c r="O25" s="187"/>
      <c r="P25" s="187">
        <f t="shared" si="7"/>
        <v>46262.253109409998</v>
      </c>
      <c r="Q25" s="167"/>
      <c r="R25" s="187">
        <f t="shared" si="7"/>
        <v>25396.350861008996</v>
      </c>
      <c r="S25" s="167"/>
      <c r="T25" s="170"/>
      <c r="U25" s="169"/>
      <c r="V25" s="170"/>
      <c r="W25" s="169"/>
      <c r="X25" s="170"/>
      <c r="Y25" s="169"/>
      <c r="Z25" s="170"/>
      <c r="AA25" s="169"/>
      <c r="AB25" s="170"/>
      <c r="AC25" s="167"/>
      <c r="AD25" s="167"/>
      <c r="AE25" s="167"/>
      <c r="AF25" s="167"/>
      <c r="AG25" s="167"/>
      <c r="AH25" s="167"/>
      <c r="AI25" s="167"/>
      <c r="AJ25" s="167"/>
      <c r="AK25" s="167"/>
      <c r="AL25" s="167"/>
    </row>
    <row r="26" spans="1:38" s="27" customFormat="1" ht="6.6" customHeight="1">
      <c r="A26" s="16"/>
      <c r="B26" s="61"/>
      <c r="C26" s="105"/>
      <c r="D26" s="61"/>
      <c r="E26" s="105"/>
      <c r="F26" s="61"/>
      <c r="G26" s="105"/>
      <c r="H26" s="61"/>
      <c r="I26" s="105"/>
      <c r="J26" s="105"/>
      <c r="K26" s="105"/>
      <c r="L26" s="105"/>
      <c r="M26" s="105"/>
      <c r="N26" s="105"/>
      <c r="O26" s="105"/>
      <c r="P26" s="105"/>
      <c r="Q26" s="105"/>
      <c r="R26" s="105"/>
      <c r="S26" s="105"/>
      <c r="T26" s="32"/>
      <c r="U26" s="109"/>
      <c r="V26" s="45"/>
      <c r="W26" s="109"/>
      <c r="X26" s="58"/>
      <c r="Y26" s="109"/>
      <c r="Z26" s="58"/>
      <c r="AA26" s="109"/>
      <c r="AB26" s="58"/>
      <c r="AC26" s="105"/>
      <c r="AD26" s="105"/>
      <c r="AE26" s="105"/>
      <c r="AF26" s="105"/>
      <c r="AG26" s="105"/>
      <c r="AH26" s="105"/>
      <c r="AI26" s="105"/>
      <c r="AJ26" s="105"/>
      <c r="AK26" s="105"/>
      <c r="AL26" s="105"/>
    </row>
    <row r="27" spans="1:38" s="28" customFormat="1" ht="24">
      <c r="A27" s="56" t="s">
        <v>134</v>
      </c>
      <c r="B27" s="43">
        <v>32600.361097724261</v>
      </c>
      <c r="C27" s="34"/>
      <c r="D27" s="43">
        <v>36206.879232798019</v>
      </c>
      <c r="E27" s="34"/>
      <c r="F27" s="43">
        <v>33080.320688060579</v>
      </c>
      <c r="G27" s="34"/>
      <c r="H27" s="61">
        <v>43892</v>
      </c>
      <c r="I27" s="34"/>
      <c r="J27" s="61">
        <f>SUM(J28:J36)</f>
        <v>46619.836166504232</v>
      </c>
      <c r="K27" s="61"/>
      <c r="L27" s="61">
        <f t="shared" ref="L27:P27" si="8">SUM(L28:L36)</f>
        <v>44690.449612168122</v>
      </c>
      <c r="M27" s="61"/>
      <c r="N27" s="61">
        <f t="shared" si="8"/>
        <v>54681.132359971685</v>
      </c>
      <c r="O27" s="61"/>
      <c r="P27" s="61">
        <f t="shared" si="8"/>
        <v>46262.253109409998</v>
      </c>
      <c r="Q27" s="34"/>
      <c r="R27" s="61">
        <f>SUM(R28:R36)</f>
        <v>25396.350861008996</v>
      </c>
      <c r="S27" s="34"/>
      <c r="T27" s="126"/>
      <c r="U27" s="106">
        <v>100.00000000000001</v>
      </c>
      <c r="V27" s="106"/>
      <c r="W27" s="106">
        <v>100</v>
      </c>
      <c r="X27" s="106"/>
      <c r="Y27" s="106">
        <v>100</v>
      </c>
      <c r="Z27" s="106"/>
      <c r="AA27" s="106">
        <v>100</v>
      </c>
      <c r="AB27" s="106"/>
      <c r="AC27" s="106">
        <f>SUM(AC28:AC35)</f>
        <v>100</v>
      </c>
      <c r="AD27" s="106"/>
      <c r="AE27" s="106">
        <f t="shared" ref="AE27:AI27" si="9">SUM(AE28:AE35)</f>
        <v>99.999999999999972</v>
      </c>
      <c r="AF27" s="106"/>
      <c r="AG27" s="106">
        <f t="shared" si="9"/>
        <v>100</v>
      </c>
      <c r="AH27" s="106"/>
      <c r="AI27" s="106">
        <f t="shared" si="9"/>
        <v>99.999999999999986</v>
      </c>
      <c r="AJ27" s="106"/>
      <c r="AK27" s="106">
        <f t="shared" ref="AK27" si="10">SUM(AK28:AK35)</f>
        <v>99.999999999999986</v>
      </c>
      <c r="AL27" s="106"/>
    </row>
    <row r="28" spans="1:38" s="24" customFormat="1" ht="12">
      <c r="A28" s="116" t="s">
        <v>11</v>
      </c>
      <c r="B28" s="39">
        <v>13430.929585358346</v>
      </c>
      <c r="C28" s="38"/>
      <c r="D28" s="39">
        <v>16463.620240244294</v>
      </c>
      <c r="E28" s="38"/>
      <c r="F28" s="39">
        <v>17069.668150674708</v>
      </c>
      <c r="G28" s="38"/>
      <c r="H28" s="39">
        <v>24778</v>
      </c>
      <c r="I28" s="38"/>
      <c r="J28" s="39">
        <v>24260</v>
      </c>
      <c r="K28" s="39"/>
      <c r="L28" s="39">
        <v>22230.519283942111</v>
      </c>
      <c r="M28" s="38"/>
      <c r="N28" s="39">
        <v>28903.887966942988</v>
      </c>
      <c r="O28" s="38"/>
      <c r="P28" s="39">
        <v>21113.5622</v>
      </c>
      <c r="Q28" s="38"/>
      <c r="R28" s="39">
        <v>11833.274533889457</v>
      </c>
      <c r="S28" s="38"/>
      <c r="T28" s="127"/>
      <c r="U28" s="108">
        <v>41.198714164843778</v>
      </c>
      <c r="V28" s="108"/>
      <c r="W28" s="109">
        <v>45.477803043059396</v>
      </c>
      <c r="X28" s="108"/>
      <c r="Y28" s="109">
        <v>51.624371496442059</v>
      </c>
      <c r="Z28" s="108"/>
      <c r="AA28" s="109">
        <v>56.542375975537404</v>
      </c>
      <c r="AB28" s="108"/>
      <c r="AC28" s="164">
        <f>J28/($J$27-$J$36)*100</f>
        <v>52.058034609025206</v>
      </c>
      <c r="AD28" s="164"/>
      <c r="AE28" s="164">
        <f>L28/($L$27-$L$36)*100</f>
        <v>49.862879470364888</v>
      </c>
      <c r="AF28" s="164"/>
      <c r="AG28" s="164">
        <f>N28/($N$27-$N$36)*100</f>
        <v>53.241742404087091</v>
      </c>
      <c r="AH28" s="164"/>
      <c r="AI28" s="164">
        <f>P28/($P$27-$P$36)*100</f>
        <v>46.207533304955497</v>
      </c>
      <c r="AJ28" s="164"/>
      <c r="AK28" s="164">
        <f>R28/($R$27-$R$36)*100</f>
        <v>47.907207421555306</v>
      </c>
      <c r="AL28" s="164"/>
    </row>
    <row r="29" spans="1:38" s="24" customFormat="1" ht="12">
      <c r="A29" s="116" t="s">
        <v>12</v>
      </c>
      <c r="B29" s="39">
        <v>4304.6304113387578</v>
      </c>
      <c r="C29" s="38"/>
      <c r="D29" s="39">
        <v>3211.758582725206</v>
      </c>
      <c r="E29" s="38"/>
      <c r="F29" s="39">
        <v>2113.7429608519828</v>
      </c>
      <c r="G29" s="38"/>
      <c r="H29" s="39">
        <v>2434</v>
      </c>
      <c r="I29" s="38"/>
      <c r="J29" s="39">
        <v>3496.8361665042285</v>
      </c>
      <c r="K29" s="39"/>
      <c r="L29" s="39">
        <v>4474.7244154813252</v>
      </c>
      <c r="M29" s="38"/>
      <c r="N29" s="39">
        <v>4464.50174528352</v>
      </c>
      <c r="O29" s="38"/>
      <c r="P29" s="39">
        <v>3150.3528820000001</v>
      </c>
      <c r="Q29" s="38"/>
      <c r="R29" s="39">
        <v>787.93298573341099</v>
      </c>
      <c r="S29" s="38"/>
      <c r="T29" s="127"/>
      <c r="U29" s="108">
        <v>13.204241506512798</v>
      </c>
      <c r="V29" s="108"/>
      <c r="W29" s="109">
        <v>8.8719080078140298</v>
      </c>
      <c r="X29" s="108"/>
      <c r="Y29" s="109">
        <v>6.3926639285426852</v>
      </c>
      <c r="Z29" s="108"/>
      <c r="AA29" s="109">
        <v>5.5542878006480763</v>
      </c>
      <c r="AB29" s="108"/>
      <c r="AC29" s="164">
        <f t="shared" ref="AC29:AC35" si="11">J29/($J$27-$J$36)*100</f>
        <v>7.5036446075007497</v>
      </c>
      <c r="AD29" s="38"/>
      <c r="AE29" s="164">
        <f t="shared" ref="AE29:AE35" si="12">L29/($L$27-$L$36)*100</f>
        <v>10.036771581553367</v>
      </c>
      <c r="AF29" s="164"/>
      <c r="AG29" s="164">
        <f t="shared" ref="AG29:AG35" si="13">N29/($N$27-$N$36)*100</f>
        <v>8.2237328125833606</v>
      </c>
      <c r="AH29" s="164"/>
      <c r="AI29" s="164">
        <f t="shared" ref="AI29:AI34" si="14">P29/($P$27-$P$36)*100</f>
        <v>6.8946222498341632</v>
      </c>
      <c r="AJ29" s="164"/>
      <c r="AK29" s="164">
        <f t="shared" ref="AK29:AK35" si="15">R29/($R$27-$R$36)*100</f>
        <v>3.1899597084230487</v>
      </c>
      <c r="AL29" s="164"/>
    </row>
    <row r="30" spans="1:38" s="24" customFormat="1" ht="12">
      <c r="A30" s="116" t="s">
        <v>13</v>
      </c>
      <c r="B30" s="39">
        <v>8321.5193826693685</v>
      </c>
      <c r="C30" s="38"/>
      <c r="D30" s="39">
        <v>8585.5383309288154</v>
      </c>
      <c r="E30" s="38"/>
      <c r="F30" s="39">
        <v>7709.801544681317</v>
      </c>
      <c r="G30" s="38"/>
      <c r="H30" s="39">
        <v>9053</v>
      </c>
      <c r="I30" s="38"/>
      <c r="J30" s="39">
        <v>9294</v>
      </c>
      <c r="K30" s="39"/>
      <c r="L30" s="39">
        <v>7964.7601710071012</v>
      </c>
      <c r="M30" s="38"/>
      <c r="N30" s="39">
        <v>8226.1028404406861</v>
      </c>
      <c r="O30" s="38"/>
      <c r="P30" s="39">
        <v>7775.9602539999996</v>
      </c>
      <c r="Q30" s="38"/>
      <c r="R30" s="39">
        <v>4398.8262396729033</v>
      </c>
      <c r="S30" s="38"/>
      <c r="T30" s="127"/>
      <c r="U30" s="108">
        <v>25.525850335597266</v>
      </c>
      <c r="V30" s="108"/>
      <c r="W30" s="109">
        <v>23.716012367570492</v>
      </c>
      <c r="X30" s="108"/>
      <c r="Y30" s="109">
        <v>23.317012117235503</v>
      </c>
      <c r="Z30" s="108"/>
      <c r="AA30" s="109">
        <v>20.658573319337322</v>
      </c>
      <c r="AB30" s="108"/>
      <c r="AC30" s="164">
        <f t="shared" si="11"/>
        <v>19.943420183688389</v>
      </c>
      <c r="AD30" s="38"/>
      <c r="AE30" s="164">
        <f t="shared" si="12"/>
        <v>17.864894262913708</v>
      </c>
      <c r="AF30" s="164"/>
      <c r="AG30" s="164">
        <f t="shared" si="13"/>
        <v>15.152703640464399</v>
      </c>
      <c r="AH30" s="164"/>
      <c r="AI30" s="164">
        <f t="shared" si="14"/>
        <v>17.017874057022702</v>
      </c>
      <c r="AJ30" s="164"/>
      <c r="AK30" s="164">
        <f t="shared" si="15"/>
        <v>17.808720694501091</v>
      </c>
      <c r="AL30" s="164"/>
    </row>
    <row r="31" spans="1:38" s="24" customFormat="1" ht="12">
      <c r="A31" s="116" t="s">
        <v>14</v>
      </c>
      <c r="B31" s="39">
        <v>2273.0095781936157</v>
      </c>
      <c r="C31" s="38"/>
      <c r="D31" s="39">
        <v>2040.0449696845581</v>
      </c>
      <c r="E31" s="38"/>
      <c r="F31" s="39">
        <v>1729.462961014035</v>
      </c>
      <c r="G31" s="38"/>
      <c r="H31" s="39">
        <v>1716</v>
      </c>
      <c r="I31" s="38"/>
      <c r="J31" s="39">
        <v>2320</v>
      </c>
      <c r="K31" s="39"/>
      <c r="L31" s="39">
        <v>3215.756563698335</v>
      </c>
      <c r="M31" s="38"/>
      <c r="N31" s="39">
        <v>4228.7089231448108</v>
      </c>
      <c r="O31" s="38"/>
      <c r="P31" s="39">
        <v>5044.8047219999999</v>
      </c>
      <c r="Q31" s="38"/>
      <c r="R31" s="39">
        <v>2127.4515472624071</v>
      </c>
      <c r="S31" s="38"/>
      <c r="T31" s="127"/>
      <c r="U31" s="108">
        <v>6.9723447890038495</v>
      </c>
      <c r="V31" s="108"/>
      <c r="W31" s="109">
        <v>5.63525895133996</v>
      </c>
      <c r="X31" s="108"/>
      <c r="Y31" s="109">
        <v>5.2304730004488214</v>
      </c>
      <c r="Z31" s="108"/>
      <c r="AA31" s="109">
        <v>3.9158413582218978</v>
      </c>
      <c r="AB31" s="108"/>
      <c r="AC31" s="164">
        <f t="shared" si="11"/>
        <v>4.9783446122398383</v>
      </c>
      <c r="AD31" s="38"/>
      <c r="AE31" s="164">
        <f t="shared" si="12"/>
        <v>7.2129166167318948</v>
      </c>
      <c r="AF31" s="164"/>
      <c r="AG31" s="164">
        <f t="shared" si="13"/>
        <v>7.7893960648281881</v>
      </c>
      <c r="AH31" s="164"/>
      <c r="AI31" s="164">
        <f t="shared" si="14"/>
        <v>11.040675183120532</v>
      </c>
      <c r="AJ31" s="164"/>
      <c r="AK31" s="164">
        <f t="shared" si="15"/>
        <v>8.6130227319680817</v>
      </c>
      <c r="AL31" s="164"/>
    </row>
    <row r="32" spans="1:38" s="24" customFormat="1" ht="12">
      <c r="A32" s="116" t="s">
        <v>15</v>
      </c>
      <c r="B32" s="39">
        <v>1099.9281506607549</v>
      </c>
      <c r="C32" s="38"/>
      <c r="D32" s="39">
        <v>2025.8738470130688</v>
      </c>
      <c r="E32" s="38"/>
      <c r="F32" s="39">
        <v>952.93436537117145</v>
      </c>
      <c r="G32" s="38"/>
      <c r="H32" s="39">
        <v>1054</v>
      </c>
      <c r="I32" s="38"/>
      <c r="J32" s="39">
        <v>1600</v>
      </c>
      <c r="K32" s="39"/>
      <c r="L32" s="39">
        <v>1797.0262939348313</v>
      </c>
      <c r="M32" s="38"/>
      <c r="N32" s="39">
        <v>2176.6708033199152</v>
      </c>
      <c r="O32" s="38"/>
      <c r="P32" s="39">
        <v>2164.1178100000002</v>
      </c>
      <c r="Q32" s="38"/>
      <c r="R32" s="39">
        <v>1162.2561784628906</v>
      </c>
      <c r="S32" s="38"/>
      <c r="T32" s="127"/>
      <c r="U32" s="108">
        <v>3.3739753598543358</v>
      </c>
      <c r="V32" s="108"/>
      <c r="W32" s="109">
        <v>5.5961137623506243</v>
      </c>
      <c r="X32" s="108"/>
      <c r="Y32" s="109">
        <v>2.8819914514684397</v>
      </c>
      <c r="Z32" s="108"/>
      <c r="AA32" s="109">
        <v>2.4051846104696271</v>
      </c>
      <c r="AB32" s="108"/>
      <c r="AC32" s="164">
        <f t="shared" si="11"/>
        <v>3.4333411118895438</v>
      </c>
      <c r="AD32" s="38"/>
      <c r="AE32" s="164">
        <f t="shared" si="12"/>
        <v>4.030715808077133</v>
      </c>
      <c r="AF32" s="164"/>
      <c r="AG32" s="164">
        <f t="shared" si="13"/>
        <v>4.0094864172390192</v>
      </c>
      <c r="AH32" s="164"/>
      <c r="AI32" s="164">
        <f t="shared" si="14"/>
        <v>4.7362233257551569</v>
      </c>
      <c r="AJ32" s="164"/>
      <c r="AK32" s="164">
        <f t="shared" si="15"/>
        <v>4.7054133375459175</v>
      </c>
      <c r="AL32" s="164"/>
    </row>
    <row r="33" spans="1:38" s="24" customFormat="1" ht="12">
      <c r="A33" s="116" t="s">
        <v>57</v>
      </c>
      <c r="B33" s="39">
        <v>564.70806749117673</v>
      </c>
      <c r="C33" s="38"/>
      <c r="D33" s="39">
        <v>714.67796258313479</v>
      </c>
      <c r="E33" s="38"/>
      <c r="F33" s="39">
        <v>749.9408578828502</v>
      </c>
      <c r="G33" s="38"/>
      <c r="H33" s="39">
        <v>718</v>
      </c>
      <c r="I33" s="38"/>
      <c r="J33" s="39">
        <v>845</v>
      </c>
      <c r="K33" s="39"/>
      <c r="L33" s="39">
        <v>1291.6473726245372</v>
      </c>
      <c r="M33" s="38"/>
      <c r="N33" s="39">
        <v>1162.8184689443663</v>
      </c>
      <c r="O33" s="38"/>
      <c r="P33" s="39">
        <v>1341.6453100000001</v>
      </c>
      <c r="Q33" s="39" t="s">
        <v>72</v>
      </c>
      <c r="R33" s="39">
        <v>649.53805533348645</v>
      </c>
      <c r="S33" s="39" t="s">
        <v>72</v>
      </c>
      <c r="T33" s="127"/>
      <c r="U33" s="108">
        <v>1.7322141487892826</v>
      </c>
      <c r="V33" s="108"/>
      <c r="W33" s="109">
        <v>1.9741699059676863</v>
      </c>
      <c r="X33" s="108"/>
      <c r="Y33" s="109">
        <v>2.2680713594408353</v>
      </c>
      <c r="Z33" s="108"/>
      <c r="AA33" s="109">
        <v>1.6384464424261787</v>
      </c>
      <c r="AB33" s="108"/>
      <c r="AC33" s="164">
        <f t="shared" si="11"/>
        <v>1.8132332747166653</v>
      </c>
      <c r="AD33" s="38"/>
      <c r="AE33" s="164">
        <f t="shared" si="12"/>
        <v>2.8971548723971097</v>
      </c>
      <c r="AF33" s="164"/>
      <c r="AG33" s="164">
        <f t="shared" si="13"/>
        <v>2.1419430305382146</v>
      </c>
      <c r="AH33" s="164"/>
      <c r="AI33" s="164">
        <f t="shared" si="14"/>
        <v>2.9362226874848405</v>
      </c>
      <c r="AJ33" s="164"/>
      <c r="AK33" s="164">
        <f t="shared" si="15"/>
        <v>2.6296655465853567</v>
      </c>
      <c r="AL33" s="164"/>
    </row>
    <row r="34" spans="1:38" s="24" customFormat="1" ht="12">
      <c r="A34" s="116" t="s">
        <v>58</v>
      </c>
      <c r="B34" s="39">
        <v>2605.6359220122381</v>
      </c>
      <c r="C34" s="38"/>
      <c r="D34" s="39">
        <v>3159.9275143248205</v>
      </c>
      <c r="E34" s="38"/>
      <c r="F34" s="39">
        <v>2739.5842030588387</v>
      </c>
      <c r="G34" s="38"/>
      <c r="H34" s="39">
        <v>4069</v>
      </c>
      <c r="I34" s="38"/>
      <c r="J34" s="39">
        <v>4786</v>
      </c>
      <c r="K34" s="39"/>
      <c r="L34" s="39">
        <v>3568.5527182854389</v>
      </c>
      <c r="M34" s="38"/>
      <c r="N34" s="39">
        <v>4944.6486359605778</v>
      </c>
      <c r="O34" s="38"/>
      <c r="P34" s="39">
        <v>5023.9131369999996</v>
      </c>
      <c r="Q34" s="38"/>
      <c r="R34" s="39">
        <v>3688.6353040577765</v>
      </c>
      <c r="S34" s="38"/>
      <c r="T34" s="127"/>
      <c r="U34" s="108">
        <v>7.9926596953986806</v>
      </c>
      <c r="V34" s="108"/>
      <c r="W34" s="109">
        <v>8.7287339618978024</v>
      </c>
      <c r="X34" s="108"/>
      <c r="Y34" s="109">
        <v>8.2854166464216465</v>
      </c>
      <c r="Z34" s="108"/>
      <c r="AA34" s="109">
        <v>9.2852904933594989</v>
      </c>
      <c r="AB34" s="108"/>
      <c r="AC34" s="164">
        <f t="shared" si="11"/>
        <v>10.269981600939598</v>
      </c>
      <c r="AD34" s="38"/>
      <c r="AE34" s="164">
        <f t="shared" si="12"/>
        <v>8.0042356097385881</v>
      </c>
      <c r="AF34" s="164"/>
      <c r="AG34" s="164">
        <f t="shared" si="13"/>
        <v>9.1081763552233106</v>
      </c>
      <c r="AH34" s="164"/>
      <c r="AI34" s="164">
        <f t="shared" si="14"/>
        <v>10.99495345220007</v>
      </c>
      <c r="AJ34" s="164"/>
      <c r="AK34" s="164">
        <f>R34/($R$27-$R$36)*100</f>
        <v>14.93350096018472</v>
      </c>
      <c r="AL34" s="164"/>
    </row>
    <row r="35" spans="1:38" s="24" customFormat="1" ht="12">
      <c r="A35" s="116" t="s">
        <v>176</v>
      </c>
      <c r="B35" s="39">
        <v>0</v>
      </c>
      <c r="C35" s="38"/>
      <c r="D35" s="39">
        <v>0</v>
      </c>
      <c r="E35" s="38"/>
      <c r="F35" s="39">
        <v>0</v>
      </c>
      <c r="G35" s="38"/>
      <c r="H35" s="39">
        <v>0</v>
      </c>
      <c r="I35" s="38"/>
      <c r="J35" s="39">
        <v>0</v>
      </c>
      <c r="K35" s="39"/>
      <c r="L35" s="39">
        <v>40.317474863617633</v>
      </c>
      <c r="M35" s="39" t="s">
        <v>72</v>
      </c>
      <c r="N35" s="39">
        <v>180.68099586</v>
      </c>
      <c r="O35" s="39" t="s">
        <v>72</v>
      </c>
      <c r="P35" s="39">
        <v>78.54414921</v>
      </c>
      <c r="Q35" s="39" t="s">
        <v>72</v>
      </c>
      <c r="R35" s="39">
        <v>52.490732902133296</v>
      </c>
      <c r="S35" s="39" t="s">
        <v>72</v>
      </c>
      <c r="T35" s="127"/>
      <c r="U35" s="39">
        <v>0</v>
      </c>
      <c r="V35" s="38"/>
      <c r="W35" s="39">
        <v>0</v>
      </c>
      <c r="X35" s="38"/>
      <c r="Y35" s="39">
        <v>0</v>
      </c>
      <c r="Z35" s="38"/>
      <c r="AA35" s="39">
        <v>0</v>
      </c>
      <c r="AB35" s="38"/>
      <c r="AC35" s="164">
        <f t="shared" si="11"/>
        <v>0</v>
      </c>
      <c r="AD35" s="38"/>
      <c r="AE35" s="164">
        <f t="shared" si="12"/>
        <v>9.0431778223290349E-2</v>
      </c>
      <c r="AF35" s="164"/>
      <c r="AG35" s="164">
        <f t="shared" si="13"/>
        <v>0.33281927503642617</v>
      </c>
      <c r="AH35" s="164"/>
      <c r="AI35" s="164">
        <f>P35/($P$27-$P$36)*100</f>
        <v>0.17189573962703789</v>
      </c>
      <c r="AJ35" s="164"/>
      <c r="AK35" s="164">
        <f t="shared" si="15"/>
        <v>0.21250959923646853</v>
      </c>
      <c r="AL35" s="164"/>
    </row>
    <row r="36" spans="1:38" s="24" customFormat="1" ht="12">
      <c r="A36" s="116" t="s">
        <v>3</v>
      </c>
      <c r="B36" s="39">
        <v>0</v>
      </c>
      <c r="C36" s="38"/>
      <c r="D36" s="39">
        <v>5.4377852941176466</v>
      </c>
      <c r="E36" s="38" t="s">
        <v>72</v>
      </c>
      <c r="F36" s="39">
        <v>15.185644525667911</v>
      </c>
      <c r="G36" s="38" t="s">
        <v>72</v>
      </c>
      <c r="H36" s="39">
        <v>70</v>
      </c>
      <c r="I36" s="38" t="s">
        <v>72</v>
      </c>
      <c r="J36" s="39">
        <v>18</v>
      </c>
      <c r="K36" s="39" t="s">
        <v>72</v>
      </c>
      <c r="L36" s="39">
        <v>107.14531833082123</v>
      </c>
      <c r="M36" s="39" t="s">
        <v>72</v>
      </c>
      <c r="N36" s="39">
        <v>393.1119800748242</v>
      </c>
      <c r="O36" s="39" t="s">
        <v>72</v>
      </c>
      <c r="P36" s="39">
        <v>569.35264519999998</v>
      </c>
      <c r="Q36" s="39"/>
      <c r="R36" s="39">
        <v>695.94528369452689</v>
      </c>
      <c r="S36" s="39"/>
      <c r="T36" s="159"/>
      <c r="U36" s="112">
        <v>0</v>
      </c>
      <c r="V36" s="112"/>
      <c r="W36" s="157" t="s">
        <v>81</v>
      </c>
      <c r="X36" s="112"/>
      <c r="Y36" s="157" t="s">
        <v>81</v>
      </c>
      <c r="Z36" s="112"/>
      <c r="AA36" s="157" t="s">
        <v>81</v>
      </c>
      <c r="AB36" s="112"/>
      <c r="AC36" s="164" t="s">
        <v>81</v>
      </c>
      <c r="AD36" s="38"/>
      <c r="AE36" s="164" t="s">
        <v>81</v>
      </c>
      <c r="AF36" s="164"/>
      <c r="AG36" s="164" t="s">
        <v>81</v>
      </c>
      <c r="AH36" s="164"/>
      <c r="AI36" s="164" t="s">
        <v>81</v>
      </c>
      <c r="AJ36" s="164"/>
      <c r="AK36" s="164" t="s">
        <v>81</v>
      </c>
      <c r="AL36" s="164"/>
    </row>
    <row r="37" spans="1:38" s="24" customFormat="1" ht="6.6" customHeight="1">
      <c r="A37" s="98"/>
      <c r="B37" s="37"/>
      <c r="C37" s="38"/>
      <c r="D37" s="37"/>
      <c r="E37" s="38"/>
      <c r="F37" s="37"/>
      <c r="G37" s="38"/>
      <c r="H37" s="37"/>
      <c r="I37" s="38"/>
      <c r="J37" s="38"/>
      <c r="K37" s="38"/>
      <c r="L37" s="38"/>
      <c r="M37" s="38"/>
      <c r="N37" s="38"/>
      <c r="O37" s="38"/>
      <c r="P37" s="38"/>
      <c r="Q37" s="38"/>
      <c r="R37" s="38"/>
      <c r="S37" s="38"/>
      <c r="T37" s="127"/>
      <c r="U37" s="108"/>
      <c r="V37" s="108"/>
      <c r="W37" s="109"/>
      <c r="X37" s="108"/>
      <c r="Y37" s="109"/>
      <c r="Z37" s="108"/>
      <c r="AA37" s="109"/>
      <c r="AB37" s="108"/>
      <c r="AC37" s="38"/>
      <c r="AD37" s="38"/>
      <c r="AE37" s="38"/>
      <c r="AF37" s="38"/>
      <c r="AG37" s="38"/>
      <c r="AH37" s="38"/>
      <c r="AI37" s="38"/>
      <c r="AJ37" s="38"/>
      <c r="AK37" s="38"/>
      <c r="AL37" s="38"/>
    </row>
    <row r="38" spans="1:38" s="28" customFormat="1" ht="24">
      <c r="A38" s="56" t="s">
        <v>216</v>
      </c>
      <c r="B38" s="61">
        <v>32600.361097724253</v>
      </c>
      <c r="C38" s="137"/>
      <c r="D38" s="61">
        <v>36206.879232798012</v>
      </c>
      <c r="E38" s="137"/>
      <c r="F38" s="61">
        <v>33080.320688060579</v>
      </c>
      <c r="G38" s="137"/>
      <c r="H38" s="61">
        <v>43892</v>
      </c>
      <c r="I38" s="137"/>
      <c r="J38" s="61">
        <f>SUM(J39:J47)</f>
        <v>46619.505197334431</v>
      </c>
      <c r="K38" s="137"/>
      <c r="L38" s="61">
        <f>SUM(L39:L47)</f>
        <v>44690.449612168122</v>
      </c>
      <c r="M38" s="61"/>
      <c r="N38" s="61">
        <f t="shared" ref="N38:R38" si="16">SUM(N39:N47)</f>
        <v>54681.132359971678</v>
      </c>
      <c r="O38" s="61"/>
      <c r="P38" s="61">
        <f t="shared" si="16"/>
        <v>46262.253113300001</v>
      </c>
      <c r="Q38" s="137"/>
      <c r="R38" s="61">
        <f t="shared" si="16"/>
        <v>25396.350861008996</v>
      </c>
      <c r="S38" s="137"/>
      <c r="T38" s="125"/>
      <c r="U38" s="106">
        <v>99.999999999999986</v>
      </c>
      <c r="V38" s="45"/>
      <c r="W38" s="107">
        <v>99.999999999999957</v>
      </c>
      <c r="X38" s="45"/>
      <c r="Y38" s="107">
        <v>100</v>
      </c>
      <c r="Z38" s="45"/>
      <c r="AA38" s="106">
        <v>100</v>
      </c>
      <c r="AB38" s="45"/>
      <c r="AC38" s="106">
        <v>100</v>
      </c>
      <c r="AD38" s="137"/>
      <c r="AE38" s="106">
        <f>SUM(AE39:AE46)</f>
        <v>100</v>
      </c>
      <c r="AF38" s="106"/>
      <c r="AG38" s="106">
        <f t="shared" ref="AG38:AI38" si="17">SUM(AG39:AG46)</f>
        <v>100</v>
      </c>
      <c r="AH38" s="106"/>
      <c r="AI38" s="106">
        <f t="shared" si="17"/>
        <v>100</v>
      </c>
      <c r="AJ38" s="106"/>
      <c r="AK38" s="106">
        <f t="shared" ref="AK38" si="18">SUM(AK39:AK46)</f>
        <v>99.999999999999972</v>
      </c>
      <c r="AL38" s="106"/>
    </row>
    <row r="39" spans="1:38" s="24" customFormat="1" ht="12">
      <c r="A39" s="116" t="s">
        <v>8</v>
      </c>
      <c r="B39" s="39">
        <v>13374.58562452924</v>
      </c>
      <c r="C39" s="38"/>
      <c r="D39" s="39">
        <v>16317.002291587842</v>
      </c>
      <c r="E39" s="38"/>
      <c r="F39" s="39">
        <v>17041.013944904324</v>
      </c>
      <c r="G39" s="38"/>
      <c r="H39" s="39">
        <v>24734</v>
      </c>
      <c r="I39" s="38"/>
      <c r="J39" s="39">
        <v>24239.150214338784</v>
      </c>
      <c r="K39" s="39"/>
      <c r="L39" s="39">
        <v>22328.580879791451</v>
      </c>
      <c r="M39" s="39"/>
      <c r="N39" s="39">
        <v>28759.309810785329</v>
      </c>
      <c r="O39" s="39"/>
      <c r="P39" s="39">
        <v>21017.82749</v>
      </c>
      <c r="Q39" s="39"/>
      <c r="R39" s="39">
        <v>11766.770157286774</v>
      </c>
      <c r="S39" s="39"/>
      <c r="T39" s="127"/>
      <c r="U39" s="108">
        <v>41.025881843569159</v>
      </c>
      <c r="V39" s="108"/>
      <c r="W39" s="108">
        <v>45.072797212368741</v>
      </c>
      <c r="X39" s="108"/>
      <c r="Y39" s="108">
        <v>51.53771161819671</v>
      </c>
      <c r="Z39" s="108"/>
      <c r="AA39" s="109">
        <v>56.396926374353008</v>
      </c>
      <c r="AB39" s="108"/>
      <c r="AC39" s="164">
        <v>52.006093374527978</v>
      </c>
      <c r="AD39" s="164"/>
      <c r="AE39" s="164">
        <f>L39/SUM($L$39:$L$46)*100</f>
        <v>50.046766563347781</v>
      </c>
      <c r="AF39" s="164"/>
      <c r="AG39" s="164">
        <f>N39/SUM($N$39:$N$46)*100</f>
        <v>52.824004475333638</v>
      </c>
      <c r="AH39" s="164"/>
      <c r="AI39" s="164">
        <f>P39/SUM($P$39:$P$46)*100</f>
        <v>45.588132530389068</v>
      </c>
      <c r="AJ39" s="164"/>
      <c r="AK39" s="164">
        <f t="shared" ref="AK39:AK46" si="19">R39/SUM($R$39:$R$46)*100</f>
        <v>46.623448152071475</v>
      </c>
      <c r="AL39" s="164"/>
    </row>
    <row r="40" spans="1:38" s="24" customFormat="1" ht="12">
      <c r="A40" s="116" t="s">
        <v>9</v>
      </c>
      <c r="B40" s="39">
        <v>5787.9462779259811</v>
      </c>
      <c r="C40" s="38"/>
      <c r="D40" s="39">
        <v>5416.025732218618</v>
      </c>
      <c r="E40" s="38"/>
      <c r="F40" s="39">
        <v>4266.0697074264153</v>
      </c>
      <c r="G40" s="38"/>
      <c r="H40" s="39">
        <v>5602</v>
      </c>
      <c r="I40" s="38"/>
      <c r="J40" s="39">
        <v>5557.8118743059349</v>
      </c>
      <c r="K40" s="39"/>
      <c r="L40" s="39">
        <v>4780.6796915800924</v>
      </c>
      <c r="M40" s="39"/>
      <c r="N40" s="39">
        <v>5910.7728043864245</v>
      </c>
      <c r="O40" s="39"/>
      <c r="P40" s="39">
        <v>3706.689922</v>
      </c>
      <c r="Q40" s="39"/>
      <c r="R40" s="39">
        <v>1556.6702428666065</v>
      </c>
      <c r="S40" s="39"/>
      <c r="T40" s="127"/>
      <c r="U40" s="108">
        <v>17.754239778436141</v>
      </c>
      <c r="V40" s="108"/>
      <c r="W40" s="108">
        <v>14.960801326302034</v>
      </c>
      <c r="X40" s="108"/>
      <c r="Y40" s="108">
        <v>12.902018097943751</v>
      </c>
      <c r="Z40" s="108"/>
      <c r="AA40" s="109">
        <v>12.773331509223157</v>
      </c>
      <c r="AB40" s="108"/>
      <c r="AC40" s="164">
        <v>11.912118091314795</v>
      </c>
      <c r="AD40" s="164"/>
      <c r="AE40" s="164">
        <f t="shared" ref="AE40:AE46" si="20">L40/SUM($L$39:$L$46)*100</f>
        <v>10.715305277425271</v>
      </c>
      <c r="AF40" s="164"/>
      <c r="AG40" s="164">
        <f t="shared" ref="AG40:AG46" si="21">N40/SUM($N$39:$N$46)*100</f>
        <v>10.856682275264339</v>
      </c>
      <c r="AH40" s="164"/>
      <c r="AI40" s="164">
        <f t="shared" ref="AI40:AI46" si="22">P40/SUM($P$39:$P$46)*100</f>
        <v>8.0398923958050581</v>
      </c>
      <c r="AJ40" s="164"/>
      <c r="AK40" s="164">
        <f t="shared" si="19"/>
        <v>6.1679911639320144</v>
      </c>
      <c r="AL40" s="164"/>
    </row>
    <row r="41" spans="1:38" s="24" customFormat="1" ht="12">
      <c r="A41" s="116" t="s">
        <v>10</v>
      </c>
      <c r="B41" s="39">
        <v>8138.2586688751926</v>
      </c>
      <c r="C41" s="38"/>
      <c r="D41" s="39">
        <v>8356.3587306737718</v>
      </c>
      <c r="E41" s="38"/>
      <c r="F41" s="39">
        <v>7640.6345027399429</v>
      </c>
      <c r="G41" s="38"/>
      <c r="H41" s="39">
        <v>9027</v>
      </c>
      <c r="I41" s="38"/>
      <c r="J41" s="39">
        <v>9163.4364171112065</v>
      </c>
      <c r="K41" s="39"/>
      <c r="L41" s="39">
        <v>7782.4217302494499</v>
      </c>
      <c r="M41" s="39"/>
      <c r="N41" s="39">
        <v>7759.5581254115987</v>
      </c>
      <c r="O41" s="39"/>
      <c r="P41" s="39">
        <v>7145.2090289999996</v>
      </c>
      <c r="Q41" s="39"/>
      <c r="R41" s="39">
        <v>4227.7085400952119</v>
      </c>
      <c r="S41" s="39"/>
      <c r="T41" s="127"/>
      <c r="U41" s="108">
        <v>24.963707133425896</v>
      </c>
      <c r="V41" s="108"/>
      <c r="W41" s="108">
        <v>23.082944757300389</v>
      </c>
      <c r="X41" s="108"/>
      <c r="Y41" s="108">
        <v>23.107827905980034</v>
      </c>
      <c r="Z41" s="108"/>
      <c r="AA41" s="109">
        <v>20.582803201313361</v>
      </c>
      <c r="AB41" s="108"/>
      <c r="AC41" s="164">
        <v>19.661860624785444</v>
      </c>
      <c r="AD41" s="164"/>
      <c r="AE41" s="164">
        <f t="shared" si="20"/>
        <v>17.443340699893024</v>
      </c>
      <c r="AF41" s="164"/>
      <c r="AG41" s="164">
        <f t="shared" si="21"/>
        <v>14.252460710640433</v>
      </c>
      <c r="AH41" s="164"/>
      <c r="AI41" s="164">
        <f t="shared" si="22"/>
        <v>15.498116364613123</v>
      </c>
      <c r="AJ41" s="164"/>
      <c r="AK41" s="164">
        <f t="shared" si="19"/>
        <v>16.751440479113544</v>
      </c>
      <c r="AL41" s="164"/>
    </row>
    <row r="42" spans="1:38" s="24" customFormat="1" ht="12">
      <c r="A42" s="116" t="s">
        <v>5</v>
      </c>
      <c r="B42" s="39">
        <v>949.16509628621156</v>
      </c>
      <c r="C42" s="38"/>
      <c r="D42" s="39">
        <v>1000.4085503103527</v>
      </c>
      <c r="E42" s="38"/>
      <c r="F42" s="39">
        <v>646.25243406667278</v>
      </c>
      <c r="G42" s="38"/>
      <c r="H42" s="39">
        <v>620</v>
      </c>
      <c r="I42" s="38"/>
      <c r="J42" s="39">
        <v>691.59496733688104</v>
      </c>
      <c r="K42" s="39"/>
      <c r="L42" s="39">
        <v>1419.0916812711957</v>
      </c>
      <c r="M42" s="39"/>
      <c r="N42" s="39">
        <v>2078.9749548282171</v>
      </c>
      <c r="O42" s="39"/>
      <c r="P42" s="39">
        <v>3133.2322610000001</v>
      </c>
      <c r="Q42" s="39"/>
      <c r="R42" s="39">
        <v>1999.0587995295946</v>
      </c>
      <c r="S42" s="39"/>
      <c r="T42" s="127"/>
      <c r="U42" s="108">
        <v>2.9115171253500933</v>
      </c>
      <c r="V42" s="108"/>
      <c r="W42" s="108">
        <v>2.7634494934712914</v>
      </c>
      <c r="X42" s="108"/>
      <c r="Y42" s="108">
        <v>1.9544829719152528</v>
      </c>
      <c r="Z42" s="108"/>
      <c r="AA42" s="109">
        <v>1.4136853865973504</v>
      </c>
      <c r="AB42" s="108"/>
      <c r="AC42" s="164">
        <v>1.4847236525918297</v>
      </c>
      <c r="AD42" s="164"/>
      <c r="AE42" s="164">
        <f t="shared" si="20"/>
        <v>3.1807193877173803</v>
      </c>
      <c r="AF42" s="164"/>
      <c r="AG42" s="164">
        <f t="shared" si="21"/>
        <v>3.8185819840769484</v>
      </c>
      <c r="AH42" s="164"/>
      <c r="AI42" s="164">
        <f>P42/SUM($P$39:$P$46)*100</f>
        <v>6.7960500499358982</v>
      </c>
      <c r="AJ42" s="164"/>
      <c r="AK42" s="164">
        <f>R42/SUM($R$39:$R$46)*100</f>
        <v>7.9208663929831875</v>
      </c>
      <c r="AL42" s="164"/>
    </row>
    <row r="43" spans="1:38" s="24" customFormat="1" ht="12">
      <c r="A43" s="116" t="s">
        <v>6</v>
      </c>
      <c r="B43" s="39">
        <v>1132.8483314003217</v>
      </c>
      <c r="C43" s="38"/>
      <c r="D43" s="39">
        <v>924.48157045554456</v>
      </c>
      <c r="E43" s="38"/>
      <c r="F43" s="39">
        <v>1000.1602582446388</v>
      </c>
      <c r="G43" s="38"/>
      <c r="H43" s="39">
        <v>1009</v>
      </c>
      <c r="I43" s="38"/>
      <c r="J43" s="39">
        <v>1589.4659627250253</v>
      </c>
      <c r="K43" s="39"/>
      <c r="L43" s="39">
        <v>1367.1088356073924</v>
      </c>
      <c r="M43" s="39"/>
      <c r="N43" s="39">
        <v>2120.6594428083063</v>
      </c>
      <c r="O43" s="39"/>
      <c r="P43" s="39">
        <v>1910.263543</v>
      </c>
      <c r="Q43" s="39"/>
      <c r="R43" s="39">
        <v>378.99007458504883</v>
      </c>
      <c r="S43" s="39" t="s">
        <v>72</v>
      </c>
      <c r="T43" s="127"/>
      <c r="U43" s="108">
        <v>3.4749563908339733</v>
      </c>
      <c r="V43" s="108"/>
      <c r="W43" s="108">
        <v>2.5537148066221209</v>
      </c>
      <c r="X43" s="108"/>
      <c r="Y43" s="108">
        <v>3.0248183076457633</v>
      </c>
      <c r="Z43" s="108"/>
      <c r="AA43" s="109">
        <v>2.3006589598011722</v>
      </c>
      <c r="AB43" s="108"/>
      <c r="AC43" s="164">
        <v>3.4114315139031928</v>
      </c>
      <c r="AD43" s="164"/>
      <c r="AE43" s="164">
        <f t="shared" si="20"/>
        <v>3.0642062355273341</v>
      </c>
      <c r="AF43" s="164"/>
      <c r="AG43" s="164">
        <f t="shared" si="21"/>
        <v>3.8951464633394677</v>
      </c>
      <c r="AH43" s="164"/>
      <c r="AI43" s="164">
        <f t="shared" si="22"/>
        <v>4.143403860731496</v>
      </c>
      <c r="AJ43" s="164"/>
      <c r="AK43" s="164">
        <f t="shared" si="19"/>
        <v>1.5016715595165582</v>
      </c>
      <c r="AL43" s="164"/>
    </row>
    <row r="44" spans="1:38" s="24" customFormat="1" ht="24">
      <c r="A44" s="116" t="s">
        <v>7</v>
      </c>
      <c r="B44" s="39">
        <v>544.36815158953732</v>
      </c>
      <c r="C44" s="38"/>
      <c r="D44" s="39">
        <v>729.0837360831348</v>
      </c>
      <c r="E44" s="38"/>
      <c r="F44" s="39">
        <v>737.97148742784202</v>
      </c>
      <c r="G44" s="38"/>
      <c r="H44" s="39">
        <v>691</v>
      </c>
      <c r="I44" s="38"/>
      <c r="J44" s="39">
        <v>593.68008533672992</v>
      </c>
      <c r="K44" s="39"/>
      <c r="L44" s="39">
        <v>951.40407220311181</v>
      </c>
      <c r="M44" s="39"/>
      <c r="N44" s="39">
        <v>887.85560919343459</v>
      </c>
      <c r="O44" s="39"/>
      <c r="P44" s="39">
        <v>854.44538069999999</v>
      </c>
      <c r="Q44" s="39" t="s">
        <v>72</v>
      </c>
      <c r="R44" s="39">
        <v>437.06389012906487</v>
      </c>
      <c r="S44" s="39" t="s">
        <v>72</v>
      </c>
      <c r="T44" s="127"/>
      <c r="U44" s="108">
        <v>1.6698224598117661</v>
      </c>
      <c r="V44" s="108"/>
      <c r="W44" s="108">
        <v>2.0139632758557058</v>
      </c>
      <c r="X44" s="108"/>
      <c r="Y44" s="108">
        <v>2.2318719898049668</v>
      </c>
      <c r="Z44" s="108"/>
      <c r="AA44" s="109">
        <v>1.5755751647399503</v>
      </c>
      <c r="AB44" s="108"/>
      <c r="AC44" s="164">
        <v>1.2723137658771027</v>
      </c>
      <c r="AD44" s="164"/>
      <c r="AE44" s="164">
        <f t="shared" si="20"/>
        <v>2.1324551598378307</v>
      </c>
      <c r="AF44" s="164"/>
      <c r="AG44" s="164">
        <f t="shared" si="21"/>
        <v>1.6307793539570818</v>
      </c>
      <c r="AH44" s="164"/>
      <c r="AI44" s="164">
        <f t="shared" si="22"/>
        <v>1.8533109225424678</v>
      </c>
      <c r="AJ44" s="164"/>
      <c r="AK44" s="164">
        <f t="shared" si="19"/>
        <v>1.7317773142663153</v>
      </c>
      <c r="AL44" s="164"/>
    </row>
    <row r="45" spans="1:38" s="24" customFormat="1" ht="12">
      <c r="A45" s="116" t="s">
        <v>89</v>
      </c>
      <c r="B45" s="39">
        <v>2046.7902237724361</v>
      </c>
      <c r="C45" s="38"/>
      <c r="D45" s="39">
        <v>2658.9148117132422</v>
      </c>
      <c r="E45" s="38"/>
      <c r="F45" s="39">
        <v>1405.7900326390477</v>
      </c>
      <c r="G45" s="38"/>
      <c r="H45" s="39">
        <v>1822</v>
      </c>
      <c r="I45" s="38"/>
      <c r="J45" s="39">
        <v>2938.8754220535034</v>
      </c>
      <c r="K45" s="39"/>
      <c r="L45" s="39">
        <v>3713.5659192779763</v>
      </c>
      <c r="M45" s="39"/>
      <c r="N45" s="39">
        <v>4580.6261561070887</v>
      </c>
      <c r="O45" s="39"/>
      <c r="P45" s="39">
        <v>4313.6380740000004</v>
      </c>
      <c r="Q45" s="39"/>
      <c r="R45" s="39">
        <v>3185.4335696347371</v>
      </c>
      <c r="S45" s="39"/>
      <c r="T45" s="127"/>
      <c r="U45" s="108">
        <v>6.2784280751887644</v>
      </c>
      <c r="V45" s="108"/>
      <c r="W45" s="108">
        <v>7.3447760790657002</v>
      </c>
      <c r="X45" s="108"/>
      <c r="Y45" s="108">
        <v>4.2515780769929634</v>
      </c>
      <c r="Z45" s="108"/>
      <c r="AA45" s="109">
        <v>4.1544109264199562</v>
      </c>
      <c r="AB45" s="108"/>
      <c r="AC45" s="164">
        <v>6.3057844146927566</v>
      </c>
      <c r="AD45" s="164"/>
      <c r="AE45" s="164">
        <f t="shared" si="20"/>
        <v>8.3235010626185719</v>
      </c>
      <c r="AF45" s="164"/>
      <c r="AG45" s="164">
        <f t="shared" si="21"/>
        <v>8.4135195928550637</v>
      </c>
      <c r="AH45" s="164"/>
      <c r="AI45" s="164">
        <f t="shared" si="22"/>
        <v>9.3563763571286351</v>
      </c>
      <c r="AJ45" s="164"/>
      <c r="AK45" s="164">
        <f t="shared" si="19"/>
        <v>12.621636599552522</v>
      </c>
      <c r="AL45" s="164"/>
    </row>
    <row r="46" spans="1:38" s="24" customFormat="1" ht="24">
      <c r="A46" s="116" t="s">
        <v>87</v>
      </c>
      <c r="B46" s="39">
        <v>626.39872334533459</v>
      </c>
      <c r="C46" s="38"/>
      <c r="D46" s="39">
        <v>799.16602446139075</v>
      </c>
      <c r="E46" s="38"/>
      <c r="F46" s="39">
        <v>327.24267608602474</v>
      </c>
      <c r="G46" s="38"/>
      <c r="H46" s="39">
        <v>352</v>
      </c>
      <c r="I46" s="38"/>
      <c r="J46" s="39">
        <v>1838.6994662482889</v>
      </c>
      <c r="K46" s="39"/>
      <c r="L46" s="39">
        <v>2272.5787414834281</v>
      </c>
      <c r="M46" s="39"/>
      <c r="N46" s="39">
        <v>2345.881166771283</v>
      </c>
      <c r="O46" s="39"/>
      <c r="P46" s="39">
        <v>4022.419817</v>
      </c>
      <c r="Q46" s="39"/>
      <c r="R46" s="39">
        <v>1686.1852852583513</v>
      </c>
      <c r="S46" s="39"/>
      <c r="T46" s="127"/>
      <c r="U46" s="108">
        <v>1.9214471933841915</v>
      </c>
      <c r="V46" s="108"/>
      <c r="W46" s="108">
        <v>2.2075530490140012</v>
      </c>
      <c r="X46" s="108"/>
      <c r="Y46" s="108">
        <v>0.98969103152055371</v>
      </c>
      <c r="Z46" s="108"/>
      <c r="AA46" s="109">
        <v>0.80260847755204401</v>
      </c>
      <c r="AB46" s="108"/>
      <c r="AC46" s="164">
        <v>3.9456745623069001</v>
      </c>
      <c r="AD46" s="164"/>
      <c r="AE46" s="164">
        <f t="shared" si="20"/>
        <v>5.0937056136328041</v>
      </c>
      <c r="AF46" s="164"/>
      <c r="AG46" s="164">
        <f t="shared" si="21"/>
        <v>4.3088251445330261</v>
      </c>
      <c r="AH46" s="164"/>
      <c r="AI46" s="164">
        <f t="shared" si="22"/>
        <v>8.724717518854245</v>
      </c>
      <c r="AJ46" s="164"/>
      <c r="AK46" s="164">
        <f t="shared" si="19"/>
        <v>6.6811683385643788</v>
      </c>
      <c r="AL46" s="164"/>
    </row>
    <row r="47" spans="1:38" s="24" customFormat="1" ht="12">
      <c r="A47" s="116" t="s">
        <v>3</v>
      </c>
      <c r="B47" s="39">
        <v>0</v>
      </c>
      <c r="C47" s="38"/>
      <c r="D47" s="39">
        <v>5.4377852941176466</v>
      </c>
      <c r="E47" s="38" t="s">
        <v>72</v>
      </c>
      <c r="F47" s="39">
        <v>15.185644525667911</v>
      </c>
      <c r="G47" s="38" t="s">
        <v>72</v>
      </c>
      <c r="H47" s="39">
        <v>35</v>
      </c>
      <c r="I47" s="38" t="s">
        <v>72</v>
      </c>
      <c r="J47" s="39">
        <v>6.7907878780770359</v>
      </c>
      <c r="K47" s="39" t="s">
        <v>72</v>
      </c>
      <c r="L47" s="39">
        <v>75.018060704025388</v>
      </c>
      <c r="M47" s="39" t="s">
        <v>72</v>
      </c>
      <c r="N47" s="39">
        <v>237.49428968000001</v>
      </c>
      <c r="O47" s="39" t="s">
        <v>72</v>
      </c>
      <c r="P47" s="39">
        <v>158.52759660000001</v>
      </c>
      <c r="Q47" s="39" t="s">
        <v>72</v>
      </c>
      <c r="R47" s="39">
        <v>158.47030162360571</v>
      </c>
      <c r="S47" s="39" t="s">
        <v>72</v>
      </c>
      <c r="T47" s="127"/>
      <c r="U47" s="40">
        <v>0</v>
      </c>
      <c r="V47" s="108"/>
      <c r="W47" s="104" t="s">
        <v>81</v>
      </c>
      <c r="X47" s="108"/>
      <c r="Y47" s="104" t="s">
        <v>81</v>
      </c>
      <c r="Z47" s="108"/>
      <c r="AA47" s="104" t="s">
        <v>81</v>
      </c>
      <c r="AB47" s="108"/>
      <c r="AC47" s="164" t="s">
        <v>81</v>
      </c>
      <c r="AD47" s="164"/>
      <c r="AE47" s="164" t="s">
        <v>81</v>
      </c>
      <c r="AF47" s="164"/>
      <c r="AG47" s="164" t="s">
        <v>81</v>
      </c>
      <c r="AH47" s="164"/>
      <c r="AI47" s="164" t="s">
        <v>81</v>
      </c>
      <c r="AJ47" s="164"/>
      <c r="AK47" s="164" t="s">
        <v>81</v>
      </c>
      <c r="AL47" s="164"/>
    </row>
    <row r="48" spans="1:38" s="24" customFormat="1" ht="6.6" customHeight="1">
      <c r="A48" s="98"/>
      <c r="B48" s="37"/>
      <c r="C48" s="38"/>
      <c r="D48" s="37"/>
      <c r="E48" s="38"/>
      <c r="F48" s="37"/>
      <c r="G48" s="38"/>
      <c r="H48" s="37"/>
      <c r="I48" s="38"/>
      <c r="J48" s="38"/>
      <c r="K48" s="38"/>
      <c r="L48" s="38"/>
      <c r="M48" s="38"/>
      <c r="N48" s="38"/>
      <c r="O48" s="38"/>
      <c r="P48" s="38"/>
      <c r="Q48" s="38"/>
      <c r="R48" s="38"/>
      <c r="S48" s="38"/>
      <c r="T48" s="127"/>
      <c r="U48" s="108"/>
      <c r="V48" s="108"/>
      <c r="W48" s="108"/>
      <c r="X48" s="108"/>
      <c r="Y48" s="108"/>
      <c r="Z48" s="108"/>
      <c r="AA48" s="108"/>
      <c r="AB48" s="108"/>
      <c r="AC48" s="38"/>
      <c r="AD48" s="38"/>
      <c r="AE48" s="38"/>
      <c r="AF48" s="38"/>
      <c r="AG48" s="38"/>
      <c r="AH48" s="38"/>
      <c r="AI48" s="38"/>
      <c r="AJ48" s="38"/>
      <c r="AK48" s="38"/>
      <c r="AL48" s="38"/>
    </row>
    <row r="49" spans="1:38" s="28" customFormat="1" ht="25.5">
      <c r="A49" s="56" t="s">
        <v>150</v>
      </c>
      <c r="B49" s="61">
        <v>32600.361097724257</v>
      </c>
      <c r="C49" s="137"/>
      <c r="D49" s="61">
        <v>36206.879232798005</v>
      </c>
      <c r="E49" s="137"/>
      <c r="F49" s="61">
        <v>33080.320688060419</v>
      </c>
      <c r="G49" s="137"/>
      <c r="H49" s="61">
        <v>43892</v>
      </c>
      <c r="I49" s="137"/>
      <c r="J49" s="61">
        <f>SUM(J50:J56)</f>
        <v>46620</v>
      </c>
      <c r="K49" s="137"/>
      <c r="L49" s="61">
        <f>SUM(L50:L56)</f>
        <v>44690.449612168093</v>
      </c>
      <c r="M49" s="61"/>
      <c r="N49" s="61">
        <f>SUM(N50:N56)</f>
        <v>54681.132359971649</v>
      </c>
      <c r="O49" s="61"/>
      <c r="P49" s="61">
        <f t="shared" ref="P49" si="23">SUM(P50:P56)</f>
        <v>46262.253110000005</v>
      </c>
      <c r="Q49" s="137"/>
      <c r="R49" s="61">
        <f>SUM(R50:R56)</f>
        <v>25396.350861008978</v>
      </c>
      <c r="S49" s="137"/>
      <c r="T49" s="125"/>
      <c r="U49" s="106">
        <v>99.999999999999986</v>
      </c>
      <c r="V49" s="45"/>
      <c r="W49" s="106">
        <v>99.999999999999972</v>
      </c>
      <c r="X49" s="45"/>
      <c r="Y49" s="106">
        <v>99.999999999999531</v>
      </c>
      <c r="Z49" s="45"/>
      <c r="AA49" s="107">
        <v>99.999999999999986</v>
      </c>
      <c r="AB49" s="45"/>
      <c r="AC49" s="107">
        <v>100</v>
      </c>
      <c r="AD49" s="137"/>
      <c r="AE49" s="107">
        <f>SUM(AE50:AE55)</f>
        <v>100</v>
      </c>
      <c r="AF49" s="107"/>
      <c r="AG49" s="107">
        <f t="shared" ref="AG49:AI49" si="24">SUM(AG50:AG55)</f>
        <v>100</v>
      </c>
      <c r="AH49" s="107"/>
      <c r="AI49" s="107">
        <f t="shared" si="24"/>
        <v>100</v>
      </c>
      <c r="AJ49" s="107"/>
      <c r="AK49" s="107">
        <f t="shared" ref="AK49" si="25">SUM(AK50:AK55)</f>
        <v>100</v>
      </c>
      <c r="AL49" s="107"/>
    </row>
    <row r="50" spans="1:38" s="24" customFormat="1" ht="12">
      <c r="A50" s="116" t="s">
        <v>135</v>
      </c>
      <c r="B50" s="39">
        <v>434.40070582949642</v>
      </c>
      <c r="C50" s="38"/>
      <c r="D50" s="39">
        <v>1014.4138364377092</v>
      </c>
      <c r="E50" s="38"/>
      <c r="F50" s="39">
        <v>1206.0215051791986</v>
      </c>
      <c r="G50" s="38"/>
      <c r="H50" s="39">
        <v>2124</v>
      </c>
      <c r="I50" s="38"/>
      <c r="J50" s="39">
        <v>3568</v>
      </c>
      <c r="K50" s="38"/>
      <c r="L50" s="39">
        <v>4864.6882775495951</v>
      </c>
      <c r="M50" s="38"/>
      <c r="N50" s="39">
        <v>4996.4032886224304</v>
      </c>
      <c r="O50" s="38"/>
      <c r="P50" s="39">
        <v>2523.1725569999999</v>
      </c>
      <c r="Q50" s="38"/>
      <c r="R50" s="39">
        <v>276.66717037099647</v>
      </c>
      <c r="S50" s="38" t="s">
        <v>72</v>
      </c>
      <c r="T50" s="127"/>
      <c r="U50" s="108">
        <v>1.3328090975554989</v>
      </c>
      <c r="V50" s="108"/>
      <c r="W50" s="109">
        <v>2.8047036045251703</v>
      </c>
      <c r="X50" s="108"/>
      <c r="Y50" s="109">
        <v>3.6504901631490783</v>
      </c>
      <c r="Z50" s="108"/>
      <c r="AA50" s="109">
        <v>5.024602573807722</v>
      </c>
      <c r="AB50" s="109"/>
      <c r="AC50" s="164">
        <v>8.1539375657022717</v>
      </c>
      <c r="AD50" s="38"/>
      <c r="AE50" s="164">
        <f>L50/SUM($L$50:$L$55)*100</f>
        <v>11.095375196229524</v>
      </c>
      <c r="AF50" s="164"/>
      <c r="AG50" s="164">
        <f>N50/SUM($N$50:$N$55)*100</f>
        <v>9.4201874347962562</v>
      </c>
      <c r="AH50" s="164"/>
      <c r="AI50" s="164">
        <f>P50/SUM($P$50:$P$55)*100</f>
        <v>5.6114497200985802</v>
      </c>
      <c r="AJ50" s="164"/>
      <c r="AK50" s="164">
        <f t="shared" ref="AK50:AK55" si="26">R50/SUM($R$50:$R$55)*100</f>
        <v>1.1332497292078585</v>
      </c>
      <c r="AL50" s="164"/>
    </row>
    <row r="51" spans="1:38" s="24" customFormat="1" ht="12">
      <c r="A51" s="139" t="s">
        <v>136</v>
      </c>
      <c r="B51" s="39">
        <v>8047.5674116389137</v>
      </c>
      <c r="C51" s="38"/>
      <c r="D51" s="39">
        <v>12573.536714727381</v>
      </c>
      <c r="E51" s="38"/>
      <c r="F51" s="39">
        <v>12793.253695872427</v>
      </c>
      <c r="G51" s="38"/>
      <c r="H51" s="39">
        <v>13753</v>
      </c>
      <c r="I51" s="38"/>
      <c r="J51" s="39">
        <v>14785</v>
      </c>
      <c r="K51" s="38"/>
      <c r="L51" s="39">
        <v>15559.614625677465</v>
      </c>
      <c r="M51" s="38"/>
      <c r="N51" s="39">
        <v>16262.954817532855</v>
      </c>
      <c r="O51" s="38"/>
      <c r="P51" s="39">
        <v>7445.690157</v>
      </c>
      <c r="Q51" s="38"/>
      <c r="R51" s="39">
        <v>6592.5999948572016</v>
      </c>
      <c r="S51" s="38"/>
      <c r="T51" s="127"/>
      <c r="U51" s="108">
        <v>24.691191601409226</v>
      </c>
      <c r="V51" s="108"/>
      <c r="W51" s="109">
        <v>34.763961687731701</v>
      </c>
      <c r="X51" s="108"/>
      <c r="Y51" s="109">
        <v>38.723726377096114</v>
      </c>
      <c r="Z51" s="108"/>
      <c r="AA51" s="109">
        <v>32.534538228614686</v>
      </c>
      <c r="AB51" s="109"/>
      <c r="AC51" s="164">
        <v>32.282096987979344</v>
      </c>
      <c r="AD51" s="38"/>
      <c r="AE51" s="164">
        <f t="shared" ref="AE51:AE55" si="27">L51/SUM($L$50:$L$55)*100</f>
        <v>35.488350400036872</v>
      </c>
      <c r="AF51" s="164"/>
      <c r="AG51" s="164">
        <f t="shared" ref="AG51:AG55" si="28">N51/SUM($N$50:$N$55)*100</f>
        <v>30.662073050356469</v>
      </c>
      <c r="AH51" s="164"/>
      <c r="AI51" s="164">
        <f t="shared" ref="AI51:AI55" si="29">P51/SUM($P$50:$P$55)*100</f>
        <v>16.558960991996237</v>
      </c>
      <c r="AJ51" s="164"/>
      <c r="AK51" s="164">
        <f>R51/SUM($R$50:$R$55)*100</f>
        <v>27.003789965138775</v>
      </c>
      <c r="AL51" s="164"/>
    </row>
    <row r="52" spans="1:38" s="24" customFormat="1" ht="12">
      <c r="A52" s="139" t="s">
        <v>137</v>
      </c>
      <c r="B52" s="39">
        <v>16658.813929561173</v>
      </c>
      <c r="C52" s="38"/>
      <c r="D52" s="39">
        <v>15501.262059738323</v>
      </c>
      <c r="E52" s="38"/>
      <c r="F52" s="39">
        <v>13945.218888036412</v>
      </c>
      <c r="G52" s="38"/>
      <c r="H52" s="39">
        <v>18865</v>
      </c>
      <c r="I52" s="38"/>
      <c r="J52" s="39">
        <v>13644</v>
      </c>
      <c r="K52" s="38"/>
      <c r="L52" s="39">
        <v>14227.034019663839</v>
      </c>
      <c r="M52" s="38"/>
      <c r="N52" s="39">
        <v>18556.169246189766</v>
      </c>
      <c r="O52" s="38"/>
      <c r="P52" s="39">
        <v>18595.735130000001</v>
      </c>
      <c r="Q52" s="38"/>
      <c r="R52" s="39">
        <v>10411.850991357114</v>
      </c>
      <c r="S52" s="38"/>
      <c r="T52" s="127"/>
      <c r="U52" s="108">
        <v>51.11183859014757</v>
      </c>
      <c r="V52" s="108"/>
      <c r="W52" s="109">
        <v>42.858687462616288</v>
      </c>
      <c r="X52" s="108"/>
      <c r="Y52" s="109">
        <v>42.210594218362282</v>
      </c>
      <c r="Z52" s="108"/>
      <c r="AA52" s="109">
        <v>44.627649507948526</v>
      </c>
      <c r="AB52" s="109"/>
      <c r="AC52" s="164">
        <v>31.973581973581975</v>
      </c>
      <c r="AD52" s="38"/>
      <c r="AE52" s="164">
        <f t="shared" si="27"/>
        <v>32.449002150083281</v>
      </c>
      <c r="AF52" s="164"/>
      <c r="AG52" s="164">
        <f t="shared" si="28"/>
        <v>34.98568515655284</v>
      </c>
      <c r="AH52" s="164"/>
      <c r="AI52" s="164">
        <f t="shared" si="29"/>
        <v>41.356280766756079</v>
      </c>
      <c r="AJ52" s="164"/>
      <c r="AK52" s="164">
        <f t="shared" si="26"/>
        <v>42.64773193250889</v>
      </c>
      <c r="AL52" s="164"/>
    </row>
    <row r="53" spans="1:38" s="24" customFormat="1" ht="12">
      <c r="A53" s="139" t="s">
        <v>138</v>
      </c>
      <c r="B53" s="39">
        <v>5468.6136069474669</v>
      </c>
      <c r="C53" s="38"/>
      <c r="D53" s="39">
        <v>5533.7359860160823</v>
      </c>
      <c r="E53" s="38"/>
      <c r="F53" s="39">
        <v>4011.021789752333</v>
      </c>
      <c r="G53" s="38"/>
      <c r="H53" s="39">
        <v>6049</v>
      </c>
      <c r="I53" s="38"/>
      <c r="J53" s="39">
        <v>9533</v>
      </c>
      <c r="K53" s="38"/>
      <c r="L53" s="39">
        <v>6730.3860851040881</v>
      </c>
      <c r="M53" s="38"/>
      <c r="N53" s="39">
        <v>9253.1131650228399</v>
      </c>
      <c r="O53" s="38"/>
      <c r="P53" s="39">
        <v>9897.959116</v>
      </c>
      <c r="Q53" s="38"/>
      <c r="R53" s="39">
        <v>4614.574435264818</v>
      </c>
      <c r="S53" s="38"/>
      <c r="T53" s="127"/>
      <c r="U53" s="108">
        <v>16.778559216283089</v>
      </c>
      <c r="V53" s="108"/>
      <c r="W53" s="109">
        <v>15.299958171876732</v>
      </c>
      <c r="X53" s="108"/>
      <c r="Y53" s="109">
        <v>12.14090754168755</v>
      </c>
      <c r="Z53" s="108"/>
      <c r="AA53" s="109">
        <v>14.309708554125663</v>
      </c>
      <c r="AB53" s="109"/>
      <c r="AC53" s="164">
        <v>22.398190045248867</v>
      </c>
      <c r="AD53" s="38"/>
      <c r="AE53" s="164">
        <f t="shared" si="27"/>
        <v>15.350656520858832</v>
      </c>
      <c r="AF53" s="164"/>
      <c r="AG53" s="164">
        <f t="shared" si="28"/>
        <v>17.445761547789058</v>
      </c>
      <c r="AH53" s="164"/>
      <c r="AI53" s="164">
        <f t="shared" si="29"/>
        <v>22.012723528137755</v>
      </c>
      <c r="AJ53" s="164"/>
      <c r="AK53" s="164">
        <f t="shared" si="26"/>
        <v>18.901647138548881</v>
      </c>
      <c r="AL53" s="164"/>
    </row>
    <row r="54" spans="1:38" s="24" customFormat="1" ht="12">
      <c r="A54" s="139" t="s">
        <v>139</v>
      </c>
      <c r="B54" s="39">
        <v>1348.285059277508</v>
      </c>
      <c r="C54" s="38"/>
      <c r="D54" s="39">
        <v>1269.7652179537179</v>
      </c>
      <c r="E54" s="38"/>
      <c r="F54" s="39">
        <v>695.15988942325555</v>
      </c>
      <c r="G54" s="38"/>
      <c r="H54" s="39">
        <v>1054</v>
      </c>
      <c r="I54" s="38"/>
      <c r="J54" s="39">
        <v>1783</v>
      </c>
      <c r="K54" s="38"/>
      <c r="L54" s="39">
        <v>1729.6976025684783</v>
      </c>
      <c r="M54" s="38"/>
      <c r="N54" s="39">
        <v>2835.6236106205997</v>
      </c>
      <c r="O54" s="38"/>
      <c r="P54" s="39">
        <v>5148.9962770000002</v>
      </c>
      <c r="Q54" s="38"/>
      <c r="R54" s="39">
        <v>1680.0350819820626</v>
      </c>
      <c r="S54" s="38"/>
      <c r="T54" s="127"/>
      <c r="U54" s="108">
        <v>4.1367487874399274</v>
      </c>
      <c r="V54" s="108"/>
      <c r="W54" s="109">
        <v>3.5107122515221785</v>
      </c>
      <c r="X54" s="108"/>
      <c r="Y54" s="109">
        <v>2.1041700560541261</v>
      </c>
      <c r="Z54" s="108"/>
      <c r="AA54" s="109">
        <v>2.4933762301286904</v>
      </c>
      <c r="AB54" s="109"/>
      <c r="AC54" s="164">
        <v>3.9718451483157367</v>
      </c>
      <c r="AD54" s="38"/>
      <c r="AE54" s="164">
        <f>L54/SUM($L$50:$L$55)*100</f>
        <v>3.9450922200061371</v>
      </c>
      <c r="AF54" s="164"/>
      <c r="AG54" s="164">
        <f t="shared" si="28"/>
        <v>5.3462669771688152</v>
      </c>
      <c r="AH54" s="164"/>
      <c r="AI54" s="164">
        <f t="shared" si="29"/>
        <v>11.451192126040663</v>
      </c>
      <c r="AJ54" s="164"/>
      <c r="AK54" s="164">
        <f t="shared" si="26"/>
        <v>6.8815512124653022</v>
      </c>
      <c r="AL54" s="164"/>
    </row>
    <row r="55" spans="1:38" s="24" customFormat="1" ht="12">
      <c r="A55" s="139" t="s">
        <v>140</v>
      </c>
      <c r="B55" s="39">
        <v>635.18698446969915</v>
      </c>
      <c r="C55" s="38"/>
      <c r="D55" s="39">
        <v>275.5941233000475</v>
      </c>
      <c r="E55" s="38" t="s">
        <v>72</v>
      </c>
      <c r="F55" s="39">
        <v>386.57269096311808</v>
      </c>
      <c r="G55" s="38"/>
      <c r="H55" s="39">
        <v>427</v>
      </c>
      <c r="I55" s="38"/>
      <c r="J55" s="39">
        <v>451</v>
      </c>
      <c r="K55" s="38"/>
      <c r="L55" s="39">
        <v>732.86758622265268</v>
      </c>
      <c r="M55" s="38"/>
      <c r="N55" s="39">
        <v>1135.0551340331206</v>
      </c>
      <c r="O55" s="38"/>
      <c r="P55" s="39">
        <v>1353.1650239999999</v>
      </c>
      <c r="Q55" s="38"/>
      <c r="R55" s="39">
        <v>837.88242818713718</v>
      </c>
      <c r="S55" s="38"/>
      <c r="T55" s="127"/>
      <c r="U55" s="108">
        <v>1.9488527071646717</v>
      </c>
      <c r="V55" s="108"/>
      <c r="W55" s="108">
        <v>0.76197682172788628</v>
      </c>
      <c r="X55" s="108"/>
      <c r="Y55" s="108">
        <v>1.1701116436503749</v>
      </c>
      <c r="Z55" s="108"/>
      <c r="AA55" s="109">
        <v>1.0101249053747161</v>
      </c>
      <c r="AB55" s="109"/>
      <c r="AC55" s="164">
        <v>1.2203482791718085</v>
      </c>
      <c r="AD55" s="38"/>
      <c r="AE55" s="164">
        <f t="shared" si="27"/>
        <v>1.6715235127853518</v>
      </c>
      <c r="AF55" s="164"/>
      <c r="AG55" s="164">
        <f t="shared" si="28"/>
        <v>2.1400258333365678</v>
      </c>
      <c r="AH55" s="164"/>
      <c r="AI55" s="164">
        <f t="shared" si="29"/>
        <v>3.0093928669706869</v>
      </c>
      <c r="AJ55" s="164"/>
      <c r="AK55" s="164">
        <f t="shared" si="26"/>
        <v>3.432030022130292</v>
      </c>
      <c r="AL55" s="164"/>
    </row>
    <row r="56" spans="1:38" s="24" customFormat="1" ht="12">
      <c r="A56" s="116" t="s">
        <v>3</v>
      </c>
      <c r="B56" s="39">
        <v>7.4934000000000012</v>
      </c>
      <c r="C56" s="38" t="s">
        <v>72</v>
      </c>
      <c r="D56" s="39">
        <v>38.571294624745526</v>
      </c>
      <c r="E56" s="38" t="s">
        <v>72</v>
      </c>
      <c r="F56" s="39">
        <v>43.072228833678153</v>
      </c>
      <c r="G56" s="38" t="s">
        <v>72</v>
      </c>
      <c r="H56" s="39">
        <v>1620</v>
      </c>
      <c r="I56" s="38"/>
      <c r="J56" s="39">
        <v>2856</v>
      </c>
      <c r="K56" s="38"/>
      <c r="L56" s="39">
        <v>846.16141538197382</v>
      </c>
      <c r="M56" s="38"/>
      <c r="N56" s="39">
        <v>1641.8130979500445</v>
      </c>
      <c r="O56" s="38"/>
      <c r="P56" s="39">
        <v>1297.5348489999999</v>
      </c>
      <c r="Q56" s="38"/>
      <c r="R56" s="39">
        <v>982.74075898964611</v>
      </c>
      <c r="S56" s="38"/>
      <c r="T56" s="127"/>
      <c r="U56" s="104" t="s">
        <v>81</v>
      </c>
      <c r="V56" s="108"/>
      <c r="W56" s="104" t="s">
        <v>81</v>
      </c>
      <c r="X56" s="108"/>
      <c r="Y56" s="104" t="s">
        <v>81</v>
      </c>
      <c r="Z56" s="108"/>
      <c r="AA56" s="157" t="s">
        <v>81</v>
      </c>
      <c r="AB56" s="109"/>
      <c r="AC56" s="164" t="s">
        <v>81</v>
      </c>
      <c r="AD56" s="38"/>
      <c r="AE56" s="164" t="s">
        <v>81</v>
      </c>
      <c r="AF56" s="164"/>
      <c r="AG56" s="164" t="s">
        <v>81</v>
      </c>
      <c r="AH56" s="164"/>
      <c r="AI56" s="164" t="s">
        <v>81</v>
      </c>
      <c r="AJ56" s="164"/>
      <c r="AK56" s="164" t="s">
        <v>81</v>
      </c>
      <c r="AL56" s="164"/>
    </row>
    <row r="57" spans="1:38" s="24" customFormat="1" ht="6.6" customHeight="1">
      <c r="A57" s="98"/>
      <c r="B57" s="37"/>
      <c r="C57" s="38"/>
      <c r="D57" s="37"/>
      <c r="E57" s="38"/>
      <c r="F57" s="37"/>
      <c r="G57" s="38"/>
      <c r="H57" s="37"/>
      <c r="I57" s="38"/>
      <c r="J57" s="38"/>
      <c r="K57" s="38"/>
      <c r="L57" s="38"/>
      <c r="M57" s="38"/>
      <c r="N57" s="38"/>
      <c r="O57" s="38"/>
      <c r="P57" s="38"/>
      <c r="Q57" s="38"/>
      <c r="R57" s="38"/>
      <c r="S57" s="38"/>
      <c r="T57" s="127"/>
      <c r="U57" s="108"/>
      <c r="V57" s="108"/>
      <c r="W57" s="108"/>
      <c r="X57" s="108"/>
      <c r="Y57" s="108"/>
      <c r="Z57" s="108"/>
      <c r="AA57" s="108"/>
      <c r="AB57" s="108"/>
      <c r="AC57" s="38"/>
      <c r="AD57" s="38"/>
      <c r="AE57" s="38"/>
      <c r="AF57" s="38"/>
      <c r="AG57" s="38"/>
      <c r="AH57" s="38"/>
      <c r="AI57" s="38"/>
      <c r="AJ57" s="38"/>
      <c r="AK57" s="38"/>
      <c r="AL57" s="38"/>
    </row>
    <row r="58" spans="1:38" s="28" customFormat="1" ht="24">
      <c r="A58" s="56" t="s">
        <v>217</v>
      </c>
      <c r="B58" s="61">
        <v>32600.361097724221</v>
      </c>
      <c r="C58" s="137"/>
      <c r="D58" s="61">
        <v>36206.879232797917</v>
      </c>
      <c r="E58" s="137"/>
      <c r="F58" s="61">
        <v>33080.32068806055</v>
      </c>
      <c r="G58" s="137"/>
      <c r="H58" s="61">
        <v>43892</v>
      </c>
      <c r="I58" s="137"/>
      <c r="J58" s="61">
        <f>SUM(J59:J63)</f>
        <v>46619.505197334474</v>
      </c>
      <c r="K58" s="61"/>
      <c r="L58" s="61">
        <f t="shared" ref="L58:R58" si="30">SUM(L59:L63)</f>
        <v>44690.449612168151</v>
      </c>
      <c r="M58" s="61"/>
      <c r="N58" s="61">
        <f t="shared" si="30"/>
        <v>54681.132359971605</v>
      </c>
      <c r="O58" s="61"/>
      <c r="P58" s="61">
        <f t="shared" si="30"/>
        <v>46262.253110359998</v>
      </c>
      <c r="Q58" s="137"/>
      <c r="R58" s="61">
        <f t="shared" si="30"/>
        <v>25396.350861009014</v>
      </c>
      <c r="S58" s="137"/>
      <c r="T58" s="125"/>
      <c r="U58" s="106">
        <v>99.999999999999872</v>
      </c>
      <c r="V58" s="45"/>
      <c r="W58" s="106">
        <v>99.999999999999716</v>
      </c>
      <c r="X58" s="45"/>
      <c r="Y58" s="106">
        <v>99.999999999999915</v>
      </c>
      <c r="Z58" s="45"/>
      <c r="AA58" s="106">
        <v>100.00000000000001</v>
      </c>
      <c r="AB58" s="45"/>
      <c r="AC58" s="106">
        <v>100</v>
      </c>
      <c r="AD58" s="137"/>
      <c r="AE58" s="106">
        <f>SUM(AE59:AE62)</f>
        <v>100</v>
      </c>
      <c r="AF58" s="106"/>
      <c r="AG58" s="106">
        <f t="shared" ref="AG58:AI58" si="31">SUM(AG59:AG62)</f>
        <v>100.00000000000001</v>
      </c>
      <c r="AH58" s="106"/>
      <c r="AI58" s="106">
        <f t="shared" si="31"/>
        <v>100.00000000000001</v>
      </c>
      <c r="AJ58" s="106"/>
      <c r="AK58" s="106">
        <f t="shared" ref="AK58" si="32">SUM(AK59:AK62)</f>
        <v>100</v>
      </c>
      <c r="AL58" s="106"/>
    </row>
    <row r="59" spans="1:38" s="24" customFormat="1" ht="12">
      <c r="A59" s="140" t="s">
        <v>141</v>
      </c>
      <c r="B59" s="39">
        <v>19244.227789941695</v>
      </c>
      <c r="C59" s="38"/>
      <c r="D59" s="39">
        <v>22140.435022263002</v>
      </c>
      <c r="E59" s="38"/>
      <c r="F59" s="39">
        <v>22435.1069735288</v>
      </c>
      <c r="G59" s="38"/>
      <c r="H59" s="39">
        <v>28543</v>
      </c>
      <c r="I59" s="38"/>
      <c r="J59" s="39">
        <v>29628.8760128223</v>
      </c>
      <c r="K59" s="38"/>
      <c r="L59" s="39">
        <v>31428.256777472347</v>
      </c>
      <c r="M59" s="39"/>
      <c r="N59" s="39">
        <v>40942.247794683404</v>
      </c>
      <c r="O59" s="39"/>
      <c r="P59" s="39">
        <v>33242.703529999999</v>
      </c>
      <c r="Q59" s="39"/>
      <c r="R59" s="39">
        <v>19706.294661052994</v>
      </c>
      <c r="S59" s="39"/>
      <c r="T59" s="127"/>
      <c r="U59" s="108">
        <v>59.030719728086325</v>
      </c>
      <c r="V59" s="108"/>
      <c r="W59" s="108">
        <v>61.15898742421372</v>
      </c>
      <c r="X59" s="108"/>
      <c r="Y59" s="108">
        <v>67.864615312865467</v>
      </c>
      <c r="Z59" s="108"/>
      <c r="AA59" s="109">
        <v>65.080487026312198</v>
      </c>
      <c r="AB59" s="108"/>
      <c r="AC59" s="109">
        <v>63.563230719725411</v>
      </c>
      <c r="AD59" s="38"/>
      <c r="AE59" s="164">
        <f>L59/SUM($L$59:$L$62)*100</f>
        <v>70.374455260319934</v>
      </c>
      <c r="AF59" s="164"/>
      <c r="AG59" s="164">
        <f>N59/SUM($N$59:$N$62)*100</f>
        <v>74.900507380616233</v>
      </c>
      <c r="AH59" s="164"/>
      <c r="AI59" s="164">
        <f>P59/SUM($P$59:$P$62)*100</f>
        <v>71.904116674926328</v>
      </c>
      <c r="AJ59" s="164"/>
      <c r="AK59" s="164">
        <f>R59/SUM($R$59:$R$62)*100</f>
        <v>77.631490879091444</v>
      </c>
      <c r="AL59" s="164"/>
    </row>
    <row r="60" spans="1:38" s="24" customFormat="1" ht="12">
      <c r="A60" s="140" t="s">
        <v>142</v>
      </c>
      <c r="B60" s="39">
        <v>10532.890798738677</v>
      </c>
      <c r="C60" s="38"/>
      <c r="D60" s="39">
        <v>11657.60296300025</v>
      </c>
      <c r="E60" s="38"/>
      <c r="F60" s="39">
        <v>7556.4899154382165</v>
      </c>
      <c r="G60" s="38"/>
      <c r="H60" s="39">
        <v>10210</v>
      </c>
      <c r="I60" s="38"/>
      <c r="J60" s="39">
        <v>8572.6980849298634</v>
      </c>
      <c r="K60" s="38"/>
      <c r="L60" s="39">
        <v>5583.1667920882319</v>
      </c>
      <c r="M60" s="39"/>
      <c r="N60" s="39">
        <v>3812.5915669862434</v>
      </c>
      <c r="O60" s="39"/>
      <c r="P60" s="39">
        <v>5248.349545</v>
      </c>
      <c r="Q60" s="39"/>
      <c r="R60" s="39">
        <v>2324.8656055565561</v>
      </c>
      <c r="S60" s="39"/>
      <c r="T60" s="127"/>
      <c r="U60" s="108">
        <v>32.309123101933828</v>
      </c>
      <c r="V60" s="108"/>
      <c r="W60" s="108">
        <v>32.20204084940945</v>
      </c>
      <c r="X60" s="108"/>
      <c r="Y60" s="108">
        <v>22.857848720393289</v>
      </c>
      <c r="Z60" s="108"/>
      <c r="AA60" s="109">
        <v>23.279675315791874</v>
      </c>
      <c r="AB60" s="108"/>
      <c r="AC60" s="109">
        <v>18.391075833959025</v>
      </c>
      <c r="AD60" s="38"/>
      <c r="AE60" s="164">
        <f t="shared" ref="AE60:AE62" si="33">L60/SUM($L$59:$L$62)*100</f>
        <v>12.501880852085797</v>
      </c>
      <c r="AF60" s="164"/>
      <c r="AG60" s="164">
        <f t="shared" ref="AG60:AG62" si="34">N60/SUM($N$59:$N$62)*100</f>
        <v>6.9748257163206038</v>
      </c>
      <c r="AH60" s="164"/>
      <c r="AI60" s="164">
        <f t="shared" ref="AI60:AI62" si="35">P60/SUM($P$59:$P$62)*100</f>
        <v>11.352203580370963</v>
      </c>
      <c r="AJ60" s="164"/>
      <c r="AK60" s="164">
        <f>R60/SUM($R$59:$R$62)*100</f>
        <v>9.1586361696691085</v>
      </c>
      <c r="AL60" s="164"/>
    </row>
    <row r="61" spans="1:38" s="24" customFormat="1" ht="12">
      <c r="A61" s="140" t="s">
        <v>143</v>
      </c>
      <c r="B61" s="39">
        <v>1938.2996137292751</v>
      </c>
      <c r="C61" s="38"/>
      <c r="D61" s="39">
        <v>971.22087190782531</v>
      </c>
      <c r="E61" s="38"/>
      <c r="F61" s="39">
        <v>1611.1602774687792</v>
      </c>
      <c r="G61" s="38"/>
      <c r="H61" s="39">
        <v>2778</v>
      </c>
      <c r="I61" s="38"/>
      <c r="J61" s="39">
        <v>4525.4330278283087</v>
      </c>
      <c r="K61" s="38"/>
      <c r="L61" s="39">
        <v>5566.8631956311574</v>
      </c>
      <c r="M61" s="39"/>
      <c r="N61" s="39">
        <v>8380.1471041974837</v>
      </c>
      <c r="O61" s="39"/>
      <c r="P61" s="39">
        <v>7023.957711</v>
      </c>
      <c r="Q61" s="39"/>
      <c r="R61" s="39">
        <v>3043.7505231409268</v>
      </c>
      <c r="S61" s="39"/>
      <c r="T61" s="127"/>
      <c r="U61" s="108">
        <v>5.945638479030781</v>
      </c>
      <c r="V61" s="108"/>
      <c r="W61" s="108">
        <v>2.6828237580434555</v>
      </c>
      <c r="X61" s="108"/>
      <c r="Y61" s="108">
        <v>4.8736461371367454</v>
      </c>
      <c r="Z61" s="108"/>
      <c r="AA61" s="109">
        <v>6.3340781613388657</v>
      </c>
      <c r="AB61" s="108"/>
      <c r="AC61" s="109">
        <v>9.694304408452215</v>
      </c>
      <c r="AD61" s="38"/>
      <c r="AE61" s="164">
        <f t="shared" si="33"/>
        <v>12.465373681879873</v>
      </c>
      <c r="AF61" s="164"/>
      <c r="AG61" s="164">
        <f t="shared" si="34"/>
        <v>15.33079652041237</v>
      </c>
      <c r="AH61" s="164"/>
      <c r="AI61" s="164">
        <f t="shared" si="35"/>
        <v>15.1928519988065</v>
      </c>
      <c r="AJ61" s="164"/>
      <c r="AK61" s="164">
        <f>R61/SUM($R$59:$R$62)*100</f>
        <v>11.990630153442487</v>
      </c>
      <c r="AL61" s="164"/>
    </row>
    <row r="62" spans="1:38" s="24" customFormat="1" ht="13.5">
      <c r="A62" s="140" t="s">
        <v>151</v>
      </c>
      <c r="B62" s="39">
        <v>884.94289531457082</v>
      </c>
      <c r="C62" s="38"/>
      <c r="D62" s="39">
        <v>1432.1825903327222</v>
      </c>
      <c r="E62" s="38"/>
      <c r="F62" s="39">
        <v>1455.8653131874469</v>
      </c>
      <c r="G62" s="38"/>
      <c r="H62" s="39">
        <v>2327</v>
      </c>
      <c r="I62" s="38"/>
      <c r="J62" s="39">
        <v>3892.4980717540002</v>
      </c>
      <c r="K62" s="38"/>
      <c r="L62" s="39">
        <v>2080.3278716350374</v>
      </c>
      <c r="M62" s="39"/>
      <c r="N62" s="39">
        <v>1527.1903691044813</v>
      </c>
      <c r="O62" s="39"/>
      <c r="P62" s="39">
        <v>716.97851760000003</v>
      </c>
      <c r="Q62" s="39"/>
      <c r="R62" s="39">
        <v>309.49757069814024</v>
      </c>
      <c r="S62" s="39"/>
      <c r="T62" s="127"/>
      <c r="U62" s="108">
        <v>2.7145186909489363</v>
      </c>
      <c r="V62" s="108"/>
      <c r="W62" s="108">
        <v>3.9561479683330991</v>
      </c>
      <c r="X62" s="108"/>
      <c r="Y62" s="108">
        <v>4.4038898296044113</v>
      </c>
      <c r="Z62" s="108"/>
      <c r="AA62" s="109">
        <v>5.3057594965570702</v>
      </c>
      <c r="AB62" s="108"/>
      <c r="AC62" s="109">
        <v>8.3513890378633491</v>
      </c>
      <c r="AD62" s="38"/>
      <c r="AE62" s="164">
        <f t="shared" si="33"/>
        <v>4.6582902057143967</v>
      </c>
      <c r="AF62" s="164"/>
      <c r="AG62" s="164">
        <f t="shared" si="34"/>
        <v>2.7938703826508053</v>
      </c>
      <c r="AH62" s="164"/>
      <c r="AI62" s="164">
        <f t="shared" si="35"/>
        <v>1.550827745896217</v>
      </c>
      <c r="AJ62" s="164"/>
      <c r="AK62" s="164">
        <f>R62/SUM($R$59:$R$62)*100</f>
        <v>1.2192427977969644</v>
      </c>
      <c r="AL62" s="164"/>
    </row>
    <row r="63" spans="1:38" s="24" customFormat="1" ht="12">
      <c r="A63" s="116" t="s">
        <v>3</v>
      </c>
      <c r="B63" s="39">
        <v>0</v>
      </c>
      <c r="C63" s="38"/>
      <c r="D63" s="39">
        <v>5.4377852941176466</v>
      </c>
      <c r="E63" s="38" t="s">
        <v>72</v>
      </c>
      <c r="F63" s="39">
        <v>21.698208437305482</v>
      </c>
      <c r="G63" s="38" t="s">
        <v>72</v>
      </c>
      <c r="H63" s="39">
        <v>34</v>
      </c>
      <c r="I63" s="38" t="s">
        <v>72</v>
      </c>
      <c r="J63" s="39">
        <v>0</v>
      </c>
      <c r="K63" s="38"/>
      <c r="L63" s="39">
        <v>31.834975341375376</v>
      </c>
      <c r="M63" s="39" t="s">
        <v>72</v>
      </c>
      <c r="N63" s="39">
        <v>18.955525000000002</v>
      </c>
      <c r="O63" s="39" t="s">
        <v>72</v>
      </c>
      <c r="P63" s="39">
        <v>30.263806760000001</v>
      </c>
      <c r="Q63" s="39" t="s">
        <v>72</v>
      </c>
      <c r="R63" s="39">
        <v>11.942500560399999</v>
      </c>
      <c r="S63" s="39" t="s">
        <v>72</v>
      </c>
      <c r="T63" s="127"/>
      <c r="U63" s="40">
        <v>0</v>
      </c>
      <c r="V63" s="108"/>
      <c r="W63" s="104" t="s">
        <v>81</v>
      </c>
      <c r="X63" s="108"/>
      <c r="Y63" s="104" t="s">
        <v>81</v>
      </c>
      <c r="Z63" s="108"/>
      <c r="AA63" s="104" t="s">
        <v>81</v>
      </c>
      <c r="AB63" s="108"/>
      <c r="AC63" s="40">
        <v>0</v>
      </c>
      <c r="AD63" s="38"/>
      <c r="AE63" s="164" t="s">
        <v>81</v>
      </c>
      <c r="AF63" s="164"/>
      <c r="AG63" s="164" t="s">
        <v>81</v>
      </c>
      <c r="AH63" s="164"/>
      <c r="AI63" s="164" t="s">
        <v>81</v>
      </c>
      <c r="AJ63" s="157"/>
      <c r="AK63" s="157" t="s">
        <v>81</v>
      </c>
      <c r="AL63" s="164"/>
    </row>
    <row r="64" spans="1:38" ht="6.6" customHeight="1" thickBot="1">
      <c r="A64" s="81"/>
      <c r="B64" s="95"/>
      <c r="C64" s="94"/>
      <c r="D64" s="96"/>
      <c r="E64" s="94"/>
      <c r="F64" s="96"/>
      <c r="G64" s="94"/>
      <c r="H64" s="96"/>
      <c r="I64" s="94"/>
      <c r="J64" s="94"/>
      <c r="K64" s="94"/>
      <c r="L64" s="94"/>
      <c r="M64" s="94"/>
      <c r="N64" s="94"/>
      <c r="O64" s="94"/>
      <c r="P64" s="94"/>
      <c r="Q64" s="94"/>
      <c r="R64" s="94"/>
      <c r="S64" s="94"/>
      <c r="T64" s="102"/>
      <c r="U64" s="68"/>
      <c r="V64" s="68"/>
      <c r="W64" s="68"/>
      <c r="X64" s="68"/>
      <c r="Y64" s="68"/>
      <c r="Z64" s="68"/>
      <c r="AA64" s="68"/>
      <c r="AB64" s="68"/>
      <c r="AC64" s="94"/>
      <c r="AD64" s="94"/>
      <c r="AE64" s="94"/>
      <c r="AF64" s="94"/>
      <c r="AG64" s="94"/>
      <c r="AH64" s="94"/>
      <c r="AI64" s="94"/>
      <c r="AJ64" s="94"/>
      <c r="AK64" s="94"/>
      <c r="AL64" s="94"/>
    </row>
    <row r="65" spans="1:38" ht="6.6" customHeight="1"/>
    <row r="66" spans="1:38" s="135" customFormat="1" ht="39.75" customHeight="1">
      <c r="A66" s="271" t="s">
        <v>215</v>
      </c>
      <c r="B66" s="271"/>
      <c r="C66" s="271"/>
      <c r="D66" s="271"/>
      <c r="E66" s="271"/>
      <c r="F66" s="271"/>
      <c r="G66" s="271"/>
      <c r="H66" s="271"/>
      <c r="I66" s="271"/>
      <c r="J66" s="271"/>
      <c r="K66" s="271"/>
      <c r="L66" s="271"/>
      <c r="M66" s="271"/>
      <c r="N66" s="271"/>
      <c r="O66" s="271"/>
      <c r="P66" s="271"/>
      <c r="Q66" s="271"/>
      <c r="R66" s="271"/>
      <c r="S66" s="271"/>
      <c r="T66" s="271"/>
      <c r="U66" s="271"/>
      <c r="V66" s="271"/>
      <c r="W66" s="271"/>
      <c r="X66" s="271"/>
      <c r="Y66" s="271"/>
      <c r="Z66" s="271"/>
      <c r="AA66" s="271"/>
      <c r="AB66" s="271"/>
      <c r="AC66" s="271"/>
      <c r="AD66" s="271"/>
      <c r="AE66" s="271"/>
      <c r="AF66" s="271"/>
      <c r="AG66" s="271"/>
      <c r="AH66" s="271"/>
      <c r="AI66" s="271"/>
      <c r="AJ66" s="271"/>
      <c r="AK66" s="228"/>
      <c r="AL66" s="228"/>
    </row>
    <row r="67" spans="1:38">
      <c r="A67" s="141" t="s">
        <v>161</v>
      </c>
      <c r="B67" s="141"/>
      <c r="C67" s="141"/>
      <c r="D67" s="141"/>
      <c r="E67" s="141"/>
      <c r="F67" s="141"/>
      <c r="G67" s="141"/>
      <c r="H67" s="141"/>
      <c r="I67" s="141"/>
      <c r="J67" s="141"/>
      <c r="K67" s="141"/>
      <c r="L67" s="141"/>
      <c r="M67" s="141"/>
      <c r="N67" s="141"/>
      <c r="O67" s="141"/>
      <c r="P67" s="141"/>
      <c r="Q67" s="141"/>
      <c r="R67" s="141"/>
      <c r="S67" s="141"/>
      <c r="U67" s="141"/>
      <c r="V67" s="141"/>
      <c r="W67" s="141"/>
      <c r="X67" s="141"/>
      <c r="Y67" s="141"/>
      <c r="Z67" s="141"/>
      <c r="AA67" s="141"/>
      <c r="AB67" s="141"/>
      <c r="AC67" s="141"/>
      <c r="AD67" s="141"/>
      <c r="AE67" s="141"/>
      <c r="AF67" s="141"/>
      <c r="AG67" s="141"/>
      <c r="AH67" s="141"/>
      <c r="AI67" s="141"/>
      <c r="AJ67" s="141"/>
      <c r="AK67" s="141"/>
      <c r="AL67" s="141"/>
    </row>
    <row r="68" spans="1:38" s="4" customFormat="1" ht="15.75" customHeight="1">
      <c r="A68" s="269" t="s">
        <v>159</v>
      </c>
      <c r="B68" s="269"/>
      <c r="C68" s="269"/>
      <c r="D68" s="269"/>
      <c r="E68" s="269"/>
      <c r="F68" s="269"/>
      <c r="G68" s="269"/>
      <c r="H68" s="269"/>
      <c r="I68" s="269"/>
      <c r="J68" s="269"/>
      <c r="K68" s="269"/>
      <c r="L68" s="269"/>
      <c r="M68" s="269"/>
      <c r="N68" s="269"/>
      <c r="O68" s="269"/>
      <c r="P68" s="269"/>
      <c r="Q68" s="269"/>
      <c r="R68" s="269"/>
      <c r="S68" s="269"/>
      <c r="T68" s="269"/>
      <c r="U68" s="269"/>
      <c r="V68" s="269"/>
      <c r="W68" s="269"/>
      <c r="X68" s="269"/>
      <c r="Y68" s="269"/>
      <c r="Z68" s="269"/>
      <c r="AA68" s="269"/>
      <c r="AB68" s="269"/>
    </row>
    <row r="69" spans="1:38" s="4" customFormat="1" ht="11.25">
      <c r="A69" s="124" t="s">
        <v>73</v>
      </c>
      <c r="B69" s="18"/>
      <c r="C69" s="129"/>
      <c r="D69" s="131"/>
      <c r="E69" s="130"/>
      <c r="F69" s="131"/>
      <c r="G69" s="130"/>
      <c r="H69" s="131"/>
      <c r="I69" s="130"/>
      <c r="J69" s="130"/>
      <c r="K69" s="130"/>
      <c r="L69" s="130"/>
      <c r="M69" s="130"/>
      <c r="N69" s="130"/>
      <c r="O69" s="130"/>
      <c r="P69" s="130"/>
      <c r="Q69" s="130"/>
      <c r="R69" s="130"/>
      <c r="S69" s="130"/>
      <c r="T69" s="130"/>
      <c r="AC69" s="130"/>
      <c r="AD69" s="130"/>
      <c r="AE69" s="130"/>
      <c r="AF69" s="130"/>
      <c r="AG69" s="130"/>
      <c r="AH69" s="130"/>
      <c r="AI69" s="130"/>
      <c r="AJ69" s="130"/>
      <c r="AK69" s="130"/>
      <c r="AL69" s="130"/>
    </row>
    <row r="70" spans="1:38" s="4" customFormat="1" ht="11.25">
      <c r="A70" s="4" t="s">
        <v>95</v>
      </c>
      <c r="B70" s="122"/>
      <c r="C70" s="132"/>
      <c r="D70" s="123"/>
      <c r="E70" s="133"/>
      <c r="F70" s="123"/>
      <c r="G70" s="133"/>
      <c r="H70" s="123"/>
      <c r="I70" s="133"/>
      <c r="J70" s="133"/>
      <c r="K70" s="133"/>
      <c r="L70" s="133"/>
      <c r="M70" s="133"/>
      <c r="N70" s="133"/>
      <c r="O70" s="133"/>
      <c r="P70" s="133"/>
      <c r="Q70" s="133"/>
      <c r="R70" s="133"/>
      <c r="S70" s="133"/>
      <c r="T70" s="133"/>
      <c r="AC70" s="133"/>
      <c r="AD70" s="133"/>
      <c r="AE70" s="133"/>
      <c r="AF70" s="133"/>
      <c r="AG70" s="133"/>
      <c r="AH70" s="133"/>
      <c r="AI70" s="133"/>
      <c r="AJ70" s="133"/>
      <c r="AK70" s="133"/>
      <c r="AL70" s="133"/>
    </row>
    <row r="71" spans="1:38" s="4" customFormat="1" ht="11.25">
      <c r="A71" s="4" t="s">
        <v>207</v>
      </c>
      <c r="C71" s="134"/>
      <c r="E71" s="130"/>
      <c r="G71" s="130"/>
      <c r="I71" s="130"/>
      <c r="J71" s="130"/>
      <c r="K71" s="130"/>
      <c r="L71" s="130"/>
      <c r="M71" s="130"/>
      <c r="N71" s="130"/>
      <c r="O71" s="130"/>
      <c r="P71" s="130"/>
      <c r="Q71" s="130"/>
      <c r="R71" s="130"/>
      <c r="S71" s="130"/>
      <c r="T71" s="130"/>
      <c r="AC71" s="130"/>
      <c r="AD71" s="130"/>
      <c r="AE71" s="130"/>
      <c r="AF71" s="130"/>
      <c r="AG71" s="130"/>
      <c r="AH71" s="130"/>
      <c r="AI71" s="130"/>
      <c r="AJ71" s="130"/>
      <c r="AK71" s="130"/>
      <c r="AL71" s="130"/>
    </row>
    <row r="74" spans="1:38">
      <c r="A74" s="50"/>
      <c r="B74" s="93"/>
      <c r="C74" s="93"/>
    </row>
    <row r="75" spans="1:38">
      <c r="A75" s="50"/>
      <c r="B75" s="93"/>
      <c r="C75" s="93"/>
    </row>
    <row r="76" spans="1:38">
      <c r="A76" s="50"/>
      <c r="B76" s="93"/>
      <c r="C76" s="93"/>
    </row>
    <row r="77" spans="1:38">
      <c r="A77" s="50"/>
      <c r="B77" s="93"/>
      <c r="C77" s="93"/>
    </row>
    <row r="78" spans="1:38">
      <c r="A78" s="50"/>
      <c r="B78" s="93"/>
      <c r="C78" s="93"/>
    </row>
    <row r="79" spans="1:38">
      <c r="A79" s="50"/>
      <c r="B79" s="93"/>
      <c r="C79" s="93"/>
    </row>
    <row r="80" spans="1:38">
      <c r="A80" s="50"/>
      <c r="B80" s="93"/>
      <c r="C80" s="93"/>
    </row>
    <row r="81" spans="1:3">
      <c r="A81" s="50"/>
      <c r="B81" s="93"/>
      <c r="C81" s="93"/>
    </row>
    <row r="82" spans="1:3">
      <c r="A82" s="92"/>
      <c r="B82" s="92"/>
      <c r="C82" s="57"/>
    </row>
  </sheetData>
  <mergeCells count="25">
    <mergeCell ref="A1:AL1"/>
    <mergeCell ref="B7:R7"/>
    <mergeCell ref="AK10:AL10"/>
    <mergeCell ref="L10:M10"/>
    <mergeCell ref="AC10:AD10"/>
    <mergeCell ref="B4:AJ4"/>
    <mergeCell ref="AG10:AH10"/>
    <mergeCell ref="AI10:AJ10"/>
    <mergeCell ref="R10:S10"/>
    <mergeCell ref="A68:AB68"/>
    <mergeCell ref="AA10:AB10"/>
    <mergeCell ref="A4:A10"/>
    <mergeCell ref="B10:C10"/>
    <mergeCell ref="D10:E10"/>
    <mergeCell ref="U10:V10"/>
    <mergeCell ref="W10:X10"/>
    <mergeCell ref="H10:I10"/>
    <mergeCell ref="F10:G10"/>
    <mergeCell ref="Y10:Z10"/>
    <mergeCell ref="J10:K10"/>
    <mergeCell ref="A66:AJ66"/>
    <mergeCell ref="N10:O10"/>
    <mergeCell ref="AE10:AF10"/>
    <mergeCell ref="P10:Q10"/>
    <mergeCell ref="U7:AL7"/>
  </mergeCells>
  <printOptions horizontalCentered="1"/>
  <pageMargins left="0.78740157480314965" right="0.78740157480314965" top="0.78740157480314965" bottom="0.78740157480314965" header="0.39370078740157483" footer="0.39370078740157483"/>
  <pageSetup scale="75" orientation="portrait" r:id="rId1"/>
  <headerFooter alignWithMargins="0"/>
  <ignoredErrors>
    <ignoredError sqref="AE20"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AL71"/>
  <sheetViews>
    <sheetView showGridLines="0" zoomScaleNormal="100" workbookViewId="0">
      <pane xSplit="1" ySplit="11" topLeftCell="B12" activePane="bottomRight" state="frozen"/>
      <selection activeCell="B13" sqref="B13"/>
      <selection pane="topRight" activeCell="B13" sqref="B13"/>
      <selection pane="bottomLeft" activeCell="B13" sqref="B13"/>
      <selection pane="bottomRight" activeCell="B12" sqref="B12"/>
    </sheetView>
  </sheetViews>
  <sheetFormatPr baseColWidth="10" defaultColWidth="11.42578125" defaultRowHeight="12.75"/>
  <cols>
    <col min="1" max="1" width="30.7109375" style="100" customWidth="1"/>
    <col min="2" max="2" width="8.7109375" style="100" customWidth="1"/>
    <col min="3" max="3" width="2.7109375" style="80" customWidth="1"/>
    <col min="4" max="4" width="8.7109375" style="100" customWidth="1"/>
    <col min="5" max="5" width="2.7109375" style="80" customWidth="1"/>
    <col min="6" max="6" width="8.7109375" style="100" customWidth="1"/>
    <col min="7" max="7" width="2.7109375" style="80" customWidth="1"/>
    <col min="8" max="8" width="8.7109375" style="100" customWidth="1"/>
    <col min="9" max="9" width="2.7109375" style="80" customWidth="1"/>
    <col min="10" max="10" width="8.7109375" style="80" customWidth="1"/>
    <col min="11" max="11" width="2.7109375" style="80" customWidth="1"/>
    <col min="12" max="12" width="8.7109375" style="80" customWidth="1"/>
    <col min="13" max="13" width="2.7109375" style="80" customWidth="1"/>
    <col min="14" max="14" width="8.7109375" style="80" customWidth="1"/>
    <col min="15" max="15" width="2.7109375" style="80" customWidth="1"/>
    <col min="16" max="16" width="8.7109375" style="80" customWidth="1"/>
    <col min="17" max="17" width="2.7109375" style="80" customWidth="1"/>
    <col min="18" max="18" width="7.7109375" style="80" customWidth="1"/>
    <col min="19" max="19" width="2.7109375" style="80" customWidth="1"/>
    <col min="20" max="20" width="1.7109375" style="100" customWidth="1"/>
    <col min="21" max="21" width="8.7109375" style="100" customWidth="1"/>
    <col min="22" max="22" width="2.7109375" style="100" customWidth="1"/>
    <col min="23" max="23" width="8.7109375" style="100" customWidth="1"/>
    <col min="24" max="24" width="2.7109375" style="100" customWidth="1"/>
    <col min="25" max="25" width="8.7109375" style="100" customWidth="1"/>
    <col min="26" max="26" width="2.7109375" style="100" customWidth="1"/>
    <col min="27" max="27" width="8.7109375" style="100" customWidth="1"/>
    <col min="28" max="28" width="2.7109375" style="100" customWidth="1"/>
    <col min="29" max="29" width="8.7109375" style="80" customWidth="1"/>
    <col min="30" max="30" width="2.7109375" style="80" customWidth="1"/>
    <col min="31" max="31" width="8.7109375" style="80" customWidth="1"/>
    <col min="32" max="32" width="2.7109375" style="80" customWidth="1"/>
    <col min="33" max="33" width="8.7109375" style="80" customWidth="1"/>
    <col min="34" max="34" width="2.7109375" style="80" customWidth="1"/>
    <col min="35" max="35" width="8.7109375" style="80" customWidth="1"/>
    <col min="36" max="36" width="2.7109375" style="80" customWidth="1"/>
    <col min="37" max="37" width="7.42578125" style="80" customWidth="1"/>
    <col min="38" max="38" width="2.7109375" style="80" customWidth="1"/>
    <col min="39" max="16384" width="11.42578125" style="100"/>
  </cols>
  <sheetData>
    <row r="1" spans="1:38" ht="27" customHeight="1">
      <c r="A1" s="266" t="s">
        <v>198</v>
      </c>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c r="AI1" s="266"/>
      <c r="AJ1" s="266"/>
      <c r="AK1" s="266"/>
      <c r="AL1" s="266"/>
    </row>
    <row r="2" spans="1:38" ht="6" customHeight="1" thickBot="1">
      <c r="A2" s="92"/>
      <c r="C2" s="22"/>
      <c r="E2" s="23"/>
      <c r="G2" s="23"/>
      <c r="I2" s="23"/>
      <c r="J2" s="23"/>
      <c r="K2" s="23"/>
      <c r="L2" s="23"/>
      <c r="M2" s="23"/>
      <c r="N2" s="23"/>
      <c r="O2" s="23"/>
      <c r="P2" s="23"/>
      <c r="Q2" s="23"/>
      <c r="R2" s="23"/>
      <c r="S2" s="23"/>
      <c r="AC2" s="23"/>
      <c r="AD2" s="23"/>
      <c r="AE2" s="23"/>
      <c r="AF2" s="23"/>
      <c r="AG2" s="23"/>
      <c r="AH2" s="23"/>
      <c r="AI2" s="234"/>
      <c r="AJ2" s="234"/>
      <c r="AK2" s="234"/>
      <c r="AL2" s="234"/>
    </row>
    <row r="3" spans="1:38" ht="6.6" customHeight="1">
      <c r="A3" s="172"/>
      <c r="B3" s="172"/>
      <c r="C3" s="173"/>
      <c r="D3" s="172"/>
      <c r="E3" s="174"/>
      <c r="F3" s="172"/>
      <c r="G3" s="174"/>
      <c r="H3" s="172"/>
      <c r="I3" s="174"/>
      <c r="J3" s="174"/>
      <c r="K3" s="174"/>
      <c r="L3" s="174"/>
      <c r="M3" s="174"/>
      <c r="N3" s="174"/>
      <c r="O3" s="174"/>
      <c r="P3" s="174"/>
      <c r="Q3" s="174"/>
      <c r="R3" s="174"/>
      <c r="S3" s="174"/>
      <c r="T3" s="172"/>
      <c r="U3" s="172"/>
      <c r="V3" s="172"/>
      <c r="W3" s="172"/>
      <c r="X3" s="172"/>
      <c r="Y3" s="172"/>
      <c r="Z3" s="172"/>
      <c r="AA3" s="172"/>
      <c r="AB3" s="172"/>
      <c r="AC3" s="174"/>
      <c r="AD3" s="174"/>
      <c r="AE3" s="174"/>
      <c r="AF3" s="174"/>
      <c r="AG3" s="174"/>
      <c r="AH3" s="174"/>
      <c r="AI3" s="232"/>
      <c r="AJ3" s="232"/>
      <c r="AK3" s="232"/>
      <c r="AL3" s="232"/>
    </row>
    <row r="4" spans="1:38" s="24" customFormat="1" ht="14.25" customHeight="1">
      <c r="A4" s="270" t="s">
        <v>46</v>
      </c>
      <c r="B4" s="264" t="s">
        <v>91</v>
      </c>
      <c r="C4" s="264"/>
      <c r="D4" s="264"/>
      <c r="E4" s="264"/>
      <c r="F4" s="264"/>
      <c r="G4" s="264"/>
      <c r="H4" s="264"/>
      <c r="I4" s="264"/>
      <c r="J4" s="264"/>
      <c r="K4" s="264"/>
      <c r="L4" s="264"/>
      <c r="M4" s="264"/>
      <c r="N4" s="264"/>
      <c r="O4" s="264"/>
      <c r="P4" s="264"/>
      <c r="Q4" s="264"/>
      <c r="R4" s="264"/>
      <c r="S4" s="264"/>
      <c r="T4" s="264"/>
      <c r="U4" s="264"/>
      <c r="V4" s="264"/>
      <c r="W4" s="264"/>
      <c r="X4" s="264"/>
      <c r="Y4" s="264"/>
      <c r="Z4" s="264"/>
      <c r="AA4" s="264"/>
      <c r="AB4" s="264"/>
      <c r="AC4" s="264"/>
      <c r="AD4" s="264"/>
      <c r="AE4" s="264"/>
      <c r="AF4" s="264"/>
      <c r="AG4" s="264"/>
      <c r="AH4" s="264"/>
      <c r="AI4" s="264"/>
      <c r="AJ4" s="264"/>
      <c r="AK4" s="231"/>
      <c r="AL4" s="231"/>
    </row>
    <row r="5" spans="1:38" s="24" customFormat="1" ht="6.6" customHeight="1">
      <c r="A5" s="270"/>
      <c r="B5" s="175"/>
      <c r="C5" s="176"/>
      <c r="D5" s="176"/>
      <c r="E5" s="176"/>
      <c r="F5" s="176"/>
      <c r="G5" s="176"/>
      <c r="H5" s="176"/>
      <c r="I5" s="176"/>
      <c r="J5" s="176"/>
      <c r="K5" s="176"/>
      <c r="L5" s="176"/>
      <c r="M5" s="176"/>
      <c r="N5" s="176"/>
      <c r="O5" s="176"/>
      <c r="P5" s="176"/>
      <c r="Q5" s="176"/>
      <c r="R5" s="176"/>
      <c r="S5" s="176"/>
      <c r="T5" s="176"/>
      <c r="U5" s="176"/>
      <c r="V5" s="176"/>
      <c r="W5" s="176"/>
      <c r="X5" s="176"/>
      <c r="Y5" s="176"/>
      <c r="Z5" s="176"/>
      <c r="AA5" s="176"/>
      <c r="AB5" s="176"/>
      <c r="AC5" s="176"/>
      <c r="AD5" s="176"/>
      <c r="AE5" s="176"/>
      <c r="AF5" s="176"/>
      <c r="AG5" s="176"/>
      <c r="AH5" s="176"/>
      <c r="AI5" s="176"/>
      <c r="AJ5" s="176"/>
      <c r="AK5" s="176"/>
      <c r="AL5" s="176"/>
    </row>
    <row r="6" spans="1:38" s="24" customFormat="1" ht="6.6" customHeight="1">
      <c r="A6" s="270"/>
      <c r="B6" s="177"/>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8"/>
    </row>
    <row r="7" spans="1:38" s="24" customFormat="1" ht="12.75" customHeight="1">
      <c r="A7" s="270"/>
      <c r="B7" s="267" t="s">
        <v>90</v>
      </c>
      <c r="C7" s="267"/>
      <c r="D7" s="267"/>
      <c r="E7" s="267"/>
      <c r="F7" s="267"/>
      <c r="G7" s="267"/>
      <c r="H7" s="267"/>
      <c r="I7" s="267"/>
      <c r="J7" s="267"/>
      <c r="K7" s="267"/>
      <c r="L7" s="267"/>
      <c r="M7" s="267"/>
      <c r="N7" s="267"/>
      <c r="O7" s="267"/>
      <c r="P7" s="267"/>
      <c r="Q7" s="267"/>
      <c r="R7" s="267"/>
      <c r="S7" s="267"/>
      <c r="T7" s="180"/>
      <c r="U7" s="267" t="s">
        <v>94</v>
      </c>
      <c r="V7" s="267"/>
      <c r="W7" s="267"/>
      <c r="X7" s="267"/>
      <c r="Y7" s="267"/>
      <c r="Z7" s="267"/>
      <c r="AA7" s="267"/>
      <c r="AB7" s="267"/>
      <c r="AC7" s="267"/>
      <c r="AD7" s="267"/>
      <c r="AE7" s="267"/>
      <c r="AF7" s="267"/>
      <c r="AG7" s="267"/>
      <c r="AH7" s="267"/>
      <c r="AI7" s="267"/>
      <c r="AJ7" s="267"/>
      <c r="AK7" s="267"/>
      <c r="AL7" s="267"/>
    </row>
    <row r="8" spans="1:38" s="24" customFormat="1" ht="6.6" customHeight="1">
      <c r="A8" s="270"/>
      <c r="B8" s="181"/>
      <c r="C8" s="181"/>
      <c r="D8" s="181"/>
      <c r="E8" s="181"/>
      <c r="F8" s="181"/>
      <c r="G8" s="181"/>
      <c r="H8" s="181"/>
      <c r="I8" s="181"/>
      <c r="J8" s="181"/>
      <c r="K8" s="181"/>
      <c r="L8" s="181"/>
      <c r="M8" s="181"/>
      <c r="N8" s="181"/>
      <c r="O8" s="181"/>
      <c r="P8" s="181"/>
      <c r="Q8" s="181"/>
      <c r="R8" s="181"/>
      <c r="S8" s="181"/>
      <c r="T8" s="180"/>
      <c r="U8" s="181"/>
      <c r="V8" s="181"/>
      <c r="W8" s="181"/>
      <c r="X8" s="181"/>
      <c r="Y8" s="181"/>
      <c r="Z8" s="181"/>
      <c r="AA8" s="181"/>
      <c r="AB8" s="181"/>
      <c r="AC8" s="181"/>
      <c r="AD8" s="181"/>
      <c r="AE8" s="181"/>
      <c r="AF8" s="181"/>
      <c r="AG8" s="181"/>
      <c r="AH8" s="181"/>
      <c r="AI8" s="181"/>
      <c r="AJ8" s="181"/>
      <c r="AK8" s="181"/>
      <c r="AL8" s="181"/>
    </row>
    <row r="9" spans="1:38" s="24" customFormat="1" ht="6.6" customHeight="1">
      <c r="A9" s="270"/>
      <c r="B9" s="179"/>
      <c r="C9" s="179"/>
      <c r="D9" s="184"/>
      <c r="E9" s="184"/>
      <c r="F9" s="184"/>
      <c r="G9" s="184"/>
      <c r="H9" s="184"/>
      <c r="I9" s="184"/>
      <c r="J9" s="190"/>
      <c r="K9" s="190"/>
      <c r="L9" s="190"/>
      <c r="M9" s="190"/>
      <c r="N9" s="205"/>
      <c r="O9" s="205"/>
      <c r="P9" s="222"/>
      <c r="Q9" s="222"/>
      <c r="R9" s="226"/>
      <c r="S9" s="226"/>
      <c r="T9" s="180"/>
      <c r="U9" s="179"/>
      <c r="V9" s="179"/>
      <c r="W9" s="179"/>
      <c r="X9" s="179"/>
      <c r="Y9" s="188"/>
      <c r="Z9" s="188"/>
      <c r="AA9" s="179"/>
      <c r="AB9" s="179"/>
      <c r="AC9" s="190"/>
      <c r="AD9" s="190"/>
      <c r="AE9" s="190"/>
      <c r="AF9" s="205"/>
      <c r="AG9" s="205"/>
      <c r="AH9" s="222"/>
      <c r="AI9" s="222"/>
      <c r="AJ9" s="205"/>
      <c r="AK9" s="226"/>
      <c r="AL9" s="226"/>
    </row>
    <row r="10" spans="1:38" s="24" customFormat="1" ht="13.5" customHeight="1">
      <c r="A10" s="270"/>
      <c r="B10" s="263">
        <v>2009</v>
      </c>
      <c r="C10" s="263"/>
      <c r="D10" s="263">
        <v>2010</v>
      </c>
      <c r="E10" s="263"/>
      <c r="F10" s="263">
        <v>2011</v>
      </c>
      <c r="G10" s="263"/>
      <c r="H10" s="263">
        <v>2012</v>
      </c>
      <c r="I10" s="263"/>
      <c r="J10" s="263">
        <v>2013</v>
      </c>
      <c r="K10" s="263"/>
      <c r="L10" s="263">
        <v>2014</v>
      </c>
      <c r="M10" s="263"/>
      <c r="N10" s="263">
        <v>2015</v>
      </c>
      <c r="O10" s="263"/>
      <c r="P10" s="263">
        <v>2016</v>
      </c>
      <c r="Q10" s="263"/>
      <c r="R10" s="263">
        <v>2017</v>
      </c>
      <c r="S10" s="263"/>
      <c r="T10" s="180"/>
      <c r="U10" s="263">
        <v>2009</v>
      </c>
      <c r="V10" s="263"/>
      <c r="W10" s="263">
        <v>2010</v>
      </c>
      <c r="X10" s="263"/>
      <c r="Y10" s="263">
        <v>2011</v>
      </c>
      <c r="Z10" s="263"/>
      <c r="AA10" s="263">
        <v>2012</v>
      </c>
      <c r="AB10" s="263"/>
      <c r="AC10" s="263">
        <v>2013</v>
      </c>
      <c r="AD10" s="263"/>
      <c r="AE10" s="263">
        <v>2014</v>
      </c>
      <c r="AF10" s="263"/>
      <c r="AG10" s="263">
        <v>2015</v>
      </c>
      <c r="AH10" s="263"/>
      <c r="AI10" s="263">
        <v>2016</v>
      </c>
      <c r="AJ10" s="263"/>
      <c r="AK10" s="263">
        <v>2017</v>
      </c>
      <c r="AL10" s="263"/>
    </row>
    <row r="11" spans="1:38" s="27" customFormat="1" ht="6.6" customHeight="1">
      <c r="A11" s="182"/>
      <c r="B11" s="182"/>
      <c r="C11" s="183"/>
      <c r="D11" s="182"/>
      <c r="E11" s="183"/>
      <c r="F11" s="182"/>
      <c r="G11" s="183"/>
      <c r="H11" s="182"/>
      <c r="I11" s="183"/>
      <c r="J11" s="183"/>
      <c r="K11" s="183"/>
      <c r="L11" s="183"/>
      <c r="M11" s="183"/>
      <c r="N11" s="183"/>
      <c r="O11" s="183"/>
      <c r="P11" s="183"/>
      <c r="Q11" s="183"/>
      <c r="R11" s="183"/>
      <c r="S11" s="183"/>
      <c r="T11" s="182"/>
      <c r="U11" s="182"/>
      <c r="V11" s="182"/>
      <c r="W11" s="182"/>
      <c r="X11" s="182"/>
      <c r="Y11" s="182"/>
      <c r="Z11" s="182"/>
      <c r="AA11" s="182"/>
      <c r="AB11" s="182"/>
      <c r="AC11" s="183"/>
      <c r="AD11" s="183"/>
      <c r="AE11" s="183"/>
      <c r="AF11" s="183"/>
      <c r="AG11" s="183"/>
      <c r="AH11" s="183"/>
      <c r="AI11" s="183"/>
      <c r="AJ11" s="183"/>
      <c r="AK11" s="183"/>
      <c r="AL11" s="183"/>
    </row>
    <row r="12" spans="1:38" s="27" customFormat="1" ht="6.6" customHeight="1">
      <c r="A12" s="25"/>
      <c r="B12" s="25"/>
      <c r="C12" s="26"/>
      <c r="D12" s="25"/>
      <c r="E12" s="26"/>
      <c r="F12" s="25"/>
      <c r="G12" s="26"/>
      <c r="H12" s="25"/>
      <c r="I12" s="26"/>
      <c r="J12" s="26"/>
      <c r="K12" s="26"/>
      <c r="L12" s="26"/>
      <c r="M12" s="26"/>
      <c r="N12" s="26"/>
      <c r="O12" s="26"/>
      <c r="P12" s="26"/>
      <c r="Q12" s="26"/>
      <c r="R12" s="26"/>
      <c r="S12" s="26"/>
      <c r="T12" s="25"/>
      <c r="U12" s="25"/>
      <c r="V12" s="25"/>
      <c r="W12" s="25"/>
      <c r="X12" s="25"/>
      <c r="Y12" s="25"/>
      <c r="Z12" s="25"/>
      <c r="AA12" s="25"/>
      <c r="AB12" s="25"/>
      <c r="AC12" s="26"/>
      <c r="AD12" s="26"/>
      <c r="AE12" s="26"/>
      <c r="AF12" s="26"/>
      <c r="AG12" s="26"/>
      <c r="AH12" s="26"/>
      <c r="AI12" s="26"/>
      <c r="AJ12" s="26"/>
      <c r="AK12" s="26"/>
      <c r="AL12" s="26"/>
    </row>
    <row r="13" spans="1:38" s="28" customFormat="1" ht="12">
      <c r="A13" s="185" t="s">
        <v>153</v>
      </c>
      <c r="B13" s="187">
        <v>60940.873536966312</v>
      </c>
      <c r="C13" s="167"/>
      <c r="D13" s="187">
        <v>60695.64549559875</v>
      </c>
      <c r="E13" s="167"/>
      <c r="F13" s="187">
        <v>55789.910202444786</v>
      </c>
      <c r="G13" s="167"/>
      <c r="H13" s="187">
        <v>73065</v>
      </c>
      <c r="I13" s="167"/>
      <c r="J13" s="187">
        <f>J15</f>
        <v>71721.458748766148</v>
      </c>
      <c r="K13" s="187"/>
      <c r="L13" s="187">
        <f t="shared" ref="L13:P13" si="0">L15</f>
        <v>90780.148454713708</v>
      </c>
      <c r="M13" s="187"/>
      <c r="N13" s="187">
        <f t="shared" si="0"/>
        <v>131664.62804687108</v>
      </c>
      <c r="O13" s="187"/>
      <c r="P13" s="187">
        <f t="shared" si="0"/>
        <v>113514.6659224</v>
      </c>
      <c r="Q13" s="167"/>
      <c r="R13" s="187">
        <f>R15</f>
        <v>63808.554458660401</v>
      </c>
      <c r="S13" s="167"/>
      <c r="T13" s="168"/>
      <c r="U13" s="169"/>
      <c r="V13" s="170"/>
      <c r="W13" s="169"/>
      <c r="X13" s="170"/>
      <c r="Y13" s="169"/>
      <c r="Z13" s="170"/>
      <c r="AA13" s="169"/>
      <c r="AB13" s="170"/>
      <c r="AC13" s="167"/>
      <c r="AD13" s="167"/>
      <c r="AE13" s="167"/>
      <c r="AF13" s="167"/>
      <c r="AG13" s="167"/>
      <c r="AH13" s="167"/>
      <c r="AI13" s="167"/>
      <c r="AJ13" s="167"/>
      <c r="AK13" s="167"/>
      <c r="AL13" s="167"/>
    </row>
    <row r="14" spans="1:38" s="33" customFormat="1" ht="6.6" customHeight="1">
      <c r="A14" s="29"/>
      <c r="B14" s="61"/>
      <c r="C14" s="60"/>
      <c r="D14" s="61"/>
      <c r="E14" s="60"/>
      <c r="F14" s="61"/>
      <c r="G14" s="60"/>
      <c r="H14" s="61"/>
      <c r="I14" s="60"/>
      <c r="J14" s="60"/>
      <c r="K14" s="60"/>
      <c r="L14" s="60"/>
      <c r="M14" s="60"/>
      <c r="N14" s="60"/>
      <c r="O14" s="60"/>
      <c r="P14" s="60"/>
      <c r="Q14" s="60"/>
      <c r="R14" s="60"/>
      <c r="S14" s="60"/>
      <c r="T14" s="125"/>
      <c r="U14" s="32"/>
      <c r="V14" s="32"/>
      <c r="W14" s="32"/>
      <c r="X14" s="125"/>
      <c r="Y14" s="32"/>
      <c r="Z14" s="125"/>
      <c r="AA14" s="32"/>
      <c r="AB14" s="125"/>
      <c r="AC14" s="60"/>
      <c r="AD14" s="60"/>
      <c r="AE14" s="60"/>
      <c r="AF14" s="60"/>
      <c r="AG14" s="60"/>
      <c r="AH14" s="60"/>
      <c r="AI14" s="60"/>
      <c r="AJ14" s="60"/>
      <c r="AK14" s="60"/>
      <c r="AL14" s="60"/>
    </row>
    <row r="15" spans="1:38" s="28" customFormat="1" ht="24">
      <c r="A15" s="12" t="s">
        <v>144</v>
      </c>
      <c r="B15" s="43">
        <v>60940.873536966312</v>
      </c>
      <c r="C15" s="38"/>
      <c r="D15" s="43">
        <v>60695.64549559875</v>
      </c>
      <c r="E15" s="38"/>
      <c r="F15" s="43">
        <v>55789.910202444786</v>
      </c>
      <c r="G15" s="38"/>
      <c r="H15" s="43">
        <v>73065</v>
      </c>
      <c r="I15" s="38"/>
      <c r="J15" s="43">
        <f>J16+J20+J21</f>
        <v>71721.458748766148</v>
      </c>
      <c r="K15" s="43"/>
      <c r="L15" s="43">
        <f t="shared" ref="L15:P15" si="1">L16+L20+L21</f>
        <v>90780.148454713708</v>
      </c>
      <c r="M15" s="43"/>
      <c r="N15" s="43">
        <f t="shared" si="1"/>
        <v>131664.62804687108</v>
      </c>
      <c r="O15" s="43"/>
      <c r="P15" s="43">
        <f t="shared" si="1"/>
        <v>113514.6659224</v>
      </c>
      <c r="Q15" s="38"/>
      <c r="R15" s="43">
        <f>R16+R20+R21</f>
        <v>63808.554458660401</v>
      </c>
      <c r="S15" s="38"/>
      <c r="T15" s="126"/>
      <c r="U15" s="106">
        <v>100</v>
      </c>
      <c r="V15" s="106"/>
      <c r="W15" s="106">
        <v>100</v>
      </c>
      <c r="X15" s="106"/>
      <c r="Y15" s="106">
        <v>100</v>
      </c>
      <c r="Z15" s="106"/>
      <c r="AA15" s="106">
        <v>100</v>
      </c>
      <c r="AB15" s="106"/>
      <c r="AC15" s="106">
        <v>100</v>
      </c>
      <c r="AD15" s="38"/>
      <c r="AE15" s="106">
        <f>SUM(AE16+AE20)</f>
        <v>100</v>
      </c>
      <c r="AF15" s="106"/>
      <c r="AG15" s="106">
        <f t="shared" ref="AG15:AI15" si="2">SUM(AG16+AG20)</f>
        <v>100.00000000000001</v>
      </c>
      <c r="AH15" s="106"/>
      <c r="AI15" s="106">
        <f t="shared" si="2"/>
        <v>100</v>
      </c>
      <c r="AJ15" s="106"/>
      <c r="AK15" s="106">
        <f t="shared" ref="AK15" si="3">SUM(AK16+AK20)</f>
        <v>100.00000000000001</v>
      </c>
      <c r="AL15" s="106"/>
    </row>
    <row r="16" spans="1:38" s="52" customFormat="1" ht="12">
      <c r="A16" s="121" t="s">
        <v>67</v>
      </c>
      <c r="B16" s="37">
        <v>2575.979354394346</v>
      </c>
      <c r="C16" s="38"/>
      <c r="D16" s="37">
        <v>2522.7320153476057</v>
      </c>
      <c r="E16" s="38"/>
      <c r="F16" s="37">
        <v>2420.3268868019777</v>
      </c>
      <c r="G16" s="38"/>
      <c r="H16" s="37">
        <v>6878</v>
      </c>
      <c r="I16" s="38"/>
      <c r="J16" s="37">
        <f>SUM(J17:J19)</f>
        <v>2021.1254980780614</v>
      </c>
      <c r="K16" s="37"/>
      <c r="L16" s="37">
        <f t="shared" ref="L16" si="4">SUM(L17:L19)</f>
        <v>2738.682257891478</v>
      </c>
      <c r="M16" s="37"/>
      <c r="N16" s="37">
        <f>SUM(N17:N19)</f>
        <v>3717.394003008455</v>
      </c>
      <c r="O16" s="37"/>
      <c r="P16" s="37">
        <f>SUM(P17:P19)</f>
        <v>3647.8304004000001</v>
      </c>
      <c r="Q16" s="37"/>
      <c r="R16" s="37">
        <f>SUM(R17:R19)</f>
        <v>1860.3646972230013</v>
      </c>
      <c r="S16" s="37"/>
      <c r="T16" s="127"/>
      <c r="U16" s="108">
        <v>4.2270141612456129</v>
      </c>
      <c r="V16" s="108"/>
      <c r="W16" s="108">
        <v>4.156759875616137</v>
      </c>
      <c r="X16" s="111"/>
      <c r="Y16" s="108">
        <v>4.3550542193551101</v>
      </c>
      <c r="Z16" s="111"/>
      <c r="AA16" s="109">
        <v>9.4984256753024354</v>
      </c>
      <c r="AB16" s="111"/>
      <c r="AC16" s="164">
        <v>2.84070933355834</v>
      </c>
      <c r="AD16" s="38"/>
      <c r="AE16" s="164">
        <f>L16/SUM($L$16+$L$20)*100</f>
        <v>3.0464524684289547</v>
      </c>
      <c r="AF16" s="164"/>
      <c r="AG16" s="164">
        <f>N16/SUM($N$16+$N$20)*100</f>
        <v>2.9065539493345618</v>
      </c>
      <c r="AH16" s="164"/>
      <c r="AI16" s="164">
        <f>P16/SUM($P$16+$P$20)*100</f>
        <v>3.4963945089676889</v>
      </c>
      <c r="AJ16" s="164"/>
      <c r="AK16" s="164">
        <f>R16/SUM($R$16+$R$20)*100</f>
        <v>3.2075011295676878</v>
      </c>
      <c r="AL16" s="164"/>
    </row>
    <row r="17" spans="1:38" s="24" customFormat="1" ht="12">
      <c r="A17" s="142" t="s">
        <v>147</v>
      </c>
      <c r="B17" s="37">
        <v>0</v>
      </c>
      <c r="C17" s="38"/>
      <c r="D17" s="37">
        <v>27.609103157894737</v>
      </c>
      <c r="E17" s="38" t="s">
        <v>72</v>
      </c>
      <c r="F17" s="37">
        <v>5.6604997319999999</v>
      </c>
      <c r="G17" s="38" t="s">
        <v>72</v>
      </c>
      <c r="H17" s="37">
        <v>42</v>
      </c>
      <c r="I17" s="38" t="s">
        <v>72</v>
      </c>
      <c r="J17" s="37">
        <v>29.885851807687143</v>
      </c>
      <c r="K17" s="37" t="s">
        <v>72</v>
      </c>
      <c r="L17" s="37">
        <v>63.988507042989013</v>
      </c>
      <c r="M17" s="37" t="s">
        <v>72</v>
      </c>
      <c r="N17" s="37">
        <v>240.46038718834345</v>
      </c>
      <c r="O17" s="37" t="s">
        <v>72</v>
      </c>
      <c r="P17" s="37">
        <v>159.2542014</v>
      </c>
      <c r="Q17" s="37" t="s">
        <v>72</v>
      </c>
      <c r="R17" s="37">
        <v>80.737837157333345</v>
      </c>
      <c r="S17" s="37" t="s">
        <v>72</v>
      </c>
      <c r="T17" s="127"/>
      <c r="U17" s="108">
        <v>0</v>
      </c>
      <c r="V17" s="108"/>
      <c r="W17" s="108">
        <v>4.5492113910747783E-2</v>
      </c>
      <c r="X17" s="108"/>
      <c r="Y17" s="108">
        <v>1.0185311486614076E-2</v>
      </c>
      <c r="Z17" s="108"/>
      <c r="AA17" s="109">
        <v>5.8001436226039885E-2</v>
      </c>
      <c r="AB17" s="108"/>
      <c r="AC17" s="164">
        <v>4.2188752478589206E-2</v>
      </c>
      <c r="AD17" s="38"/>
      <c r="AE17" s="164">
        <f t="shared" ref="AE17:AE20" si="5">L17/SUM($L$16+$L$20)*100</f>
        <v>7.1179467669345811E-2</v>
      </c>
      <c r="AF17" s="164"/>
      <c r="AG17" s="164">
        <f t="shared" ref="AG17:AG20" si="6">N17/SUM($N$16+$N$20)*100</f>
        <v>0.18801103339467778</v>
      </c>
      <c r="AH17" s="164"/>
      <c r="AI17" s="164">
        <f>P17/SUM($P$16+$P$20)*100</f>
        <v>0.15264292858679426</v>
      </c>
      <c r="AJ17" s="164"/>
      <c r="AK17" s="164">
        <f>R17/SUM($R$16+$R$20)*100</f>
        <v>0.13920211680406688</v>
      </c>
      <c r="AL17" s="164"/>
    </row>
    <row r="18" spans="1:38" s="24" customFormat="1" ht="12">
      <c r="A18" s="142" t="s">
        <v>16</v>
      </c>
      <c r="B18" s="37">
        <v>2104.5252841916672</v>
      </c>
      <c r="C18" s="38"/>
      <c r="D18" s="37">
        <v>1295.8380108412409</v>
      </c>
      <c r="E18" s="38"/>
      <c r="F18" s="37">
        <v>709.62110617495227</v>
      </c>
      <c r="G18" s="38"/>
      <c r="H18" s="37">
        <v>1868</v>
      </c>
      <c r="I18" s="38"/>
      <c r="J18" s="37">
        <v>756.32692115010082</v>
      </c>
      <c r="K18" s="37"/>
      <c r="L18" s="37">
        <v>1000.9980388149928</v>
      </c>
      <c r="M18" s="37"/>
      <c r="N18" s="37">
        <v>1403.0571003821115</v>
      </c>
      <c r="O18" s="37"/>
      <c r="P18" s="37">
        <v>1229.8705130000001</v>
      </c>
      <c r="Q18" s="37"/>
      <c r="R18" s="37">
        <v>755.5805050682045</v>
      </c>
      <c r="S18" s="37"/>
      <c r="T18" s="127"/>
      <c r="U18" s="108">
        <v>3.4533887718479725</v>
      </c>
      <c r="V18" s="108"/>
      <c r="W18" s="108">
        <v>2.1351801998758466</v>
      </c>
      <c r="X18" s="108"/>
      <c r="Y18" s="108">
        <v>1.2768681823280985</v>
      </c>
      <c r="Z18" s="108"/>
      <c r="AA18" s="109">
        <v>2.5796829254819644</v>
      </c>
      <c r="AB18" s="108"/>
      <c r="AC18" s="164">
        <v>1.0617502707111617</v>
      </c>
      <c r="AD18" s="38"/>
      <c r="AE18" s="164">
        <f t="shared" si="5"/>
        <v>1.1134891378703762</v>
      </c>
      <c r="AF18" s="164"/>
      <c r="AG18" s="164">
        <f t="shared" si="6"/>
        <v>1.0970215029553458</v>
      </c>
      <c r="AH18" s="164"/>
      <c r="AI18" s="164">
        <f t="shared" ref="AI18:AI19" si="7">P18/SUM($P$16+$P$20)*100</f>
        <v>1.1788137156603959</v>
      </c>
      <c r="AJ18" s="164"/>
      <c r="AK18" s="164">
        <f>R18/SUM($R$16+$R$20)*100</f>
        <v>1.3027151757412021</v>
      </c>
      <c r="AL18" s="164"/>
    </row>
    <row r="19" spans="1:38" s="24" customFormat="1" ht="12">
      <c r="A19" s="142" t="s">
        <v>17</v>
      </c>
      <c r="B19" s="37">
        <v>471.45407020267902</v>
      </c>
      <c r="C19" s="38"/>
      <c r="D19" s="37">
        <v>1199.2849013484702</v>
      </c>
      <c r="E19" s="38"/>
      <c r="F19" s="37">
        <v>1705.0452808950256</v>
      </c>
      <c r="G19" s="38"/>
      <c r="H19" s="37">
        <v>4968</v>
      </c>
      <c r="I19" s="38"/>
      <c r="J19" s="37">
        <v>1234.9127251202735</v>
      </c>
      <c r="K19" s="37"/>
      <c r="L19" s="37">
        <v>1673.695712033496</v>
      </c>
      <c r="M19" s="37"/>
      <c r="N19" s="37">
        <v>2073.8765154379998</v>
      </c>
      <c r="O19" s="37"/>
      <c r="P19" s="37">
        <v>2258.7056859999998</v>
      </c>
      <c r="Q19" s="37"/>
      <c r="R19" s="37">
        <v>1024.0463549974634</v>
      </c>
      <c r="S19" s="37"/>
      <c r="T19" s="127"/>
      <c r="U19" s="108">
        <v>0.77362538939764014</v>
      </c>
      <c r="V19" s="108"/>
      <c r="W19" s="108">
        <v>1.9760875618295421</v>
      </c>
      <c r="X19" s="108"/>
      <c r="Y19" s="108">
        <v>3.068000725540398</v>
      </c>
      <c r="Z19" s="108"/>
      <c r="AA19" s="109">
        <v>6.8607413135944313</v>
      </c>
      <c r="AB19" s="108"/>
      <c r="AC19" s="164">
        <v>1.736770310368589</v>
      </c>
      <c r="AD19" s="38"/>
      <c r="AE19" s="164">
        <f t="shared" si="5"/>
        <v>1.861783862889232</v>
      </c>
      <c r="AF19" s="164"/>
      <c r="AG19" s="164">
        <f t="shared" si="6"/>
        <v>1.6215214129845379</v>
      </c>
      <c r="AH19" s="164"/>
      <c r="AI19" s="164">
        <f t="shared" si="7"/>
        <v>2.1649378647204975</v>
      </c>
      <c r="AJ19" s="164"/>
      <c r="AK19" s="164">
        <f>R19/SUM($P$16+$P$20)*100</f>
        <v>0.98153413386458244</v>
      </c>
      <c r="AL19" s="164"/>
    </row>
    <row r="20" spans="1:38" s="52" customFormat="1" ht="12">
      <c r="A20" s="121" t="s">
        <v>66</v>
      </c>
      <c r="B20" s="37">
        <v>58364.894182571967</v>
      </c>
      <c r="C20" s="38"/>
      <c r="D20" s="37">
        <v>58167.134391084481</v>
      </c>
      <c r="E20" s="38"/>
      <c r="F20" s="37">
        <v>53154.799504170391</v>
      </c>
      <c r="G20" s="38"/>
      <c r="H20" s="37">
        <v>65534</v>
      </c>
      <c r="I20" s="38"/>
      <c r="J20" s="37">
        <v>69094.282969733074</v>
      </c>
      <c r="K20" s="37"/>
      <c r="L20" s="37">
        <v>87158.740606014471</v>
      </c>
      <c r="M20" s="37"/>
      <c r="N20" s="37">
        <v>124179.56121640284</v>
      </c>
      <c r="O20" s="37"/>
      <c r="P20" s="37">
        <v>100683.3711</v>
      </c>
      <c r="Q20" s="37"/>
      <c r="R20" s="37">
        <v>56140.073091359918</v>
      </c>
      <c r="S20" s="37"/>
      <c r="T20" s="127"/>
      <c r="U20" s="108">
        <v>95.772985838754394</v>
      </c>
      <c r="V20" s="108"/>
      <c r="W20" s="108">
        <v>95.843240124383868</v>
      </c>
      <c r="X20" s="111"/>
      <c r="Y20" s="108">
        <v>95.644945780644889</v>
      </c>
      <c r="Z20" s="111"/>
      <c r="AA20" s="109">
        <v>90.501574324697572</v>
      </c>
      <c r="AB20" s="111"/>
      <c r="AC20" s="164">
        <v>97.159290666441663</v>
      </c>
      <c r="AD20" s="38"/>
      <c r="AE20" s="164">
        <f t="shared" si="5"/>
        <v>96.953547531571047</v>
      </c>
      <c r="AF20" s="164"/>
      <c r="AG20" s="164">
        <f t="shared" si="6"/>
        <v>97.093446050665449</v>
      </c>
      <c r="AH20" s="164"/>
      <c r="AI20" s="164">
        <f>P20/SUM($P$16+$P$20)*100</f>
        <v>96.503605491032317</v>
      </c>
      <c r="AJ20" s="164"/>
      <c r="AK20" s="164">
        <f>R20/SUM($R$16+$R$20)*100</f>
        <v>96.792498870432325</v>
      </c>
      <c r="AL20" s="164"/>
    </row>
    <row r="21" spans="1:38" s="52" customFormat="1" ht="12">
      <c r="A21" s="121" t="s">
        <v>3</v>
      </c>
      <c r="B21" s="37">
        <v>0</v>
      </c>
      <c r="C21" s="38"/>
      <c r="D21" s="37">
        <v>5.7790891666666662</v>
      </c>
      <c r="E21" s="38" t="s">
        <v>72</v>
      </c>
      <c r="F21" s="37">
        <v>214.78381147241677</v>
      </c>
      <c r="G21" s="38" t="s">
        <v>72</v>
      </c>
      <c r="H21" s="37">
        <v>653</v>
      </c>
      <c r="I21" s="38"/>
      <c r="J21" s="37">
        <v>606.05028095501007</v>
      </c>
      <c r="K21" s="37"/>
      <c r="L21" s="37">
        <v>882.72559080775841</v>
      </c>
      <c r="M21" s="37"/>
      <c r="N21" s="37">
        <v>3767.6728274597831</v>
      </c>
      <c r="O21" s="37"/>
      <c r="P21" s="37">
        <v>9183.4644219999991</v>
      </c>
      <c r="Q21" s="37"/>
      <c r="R21" s="37">
        <v>5808.116670077482</v>
      </c>
      <c r="S21" s="37"/>
      <c r="T21" s="127"/>
      <c r="U21" s="40">
        <v>0</v>
      </c>
      <c r="V21" s="40"/>
      <c r="W21" s="104" t="s">
        <v>81</v>
      </c>
      <c r="X21" s="111"/>
      <c r="Y21" s="104" t="s">
        <v>81</v>
      </c>
      <c r="Z21" s="111"/>
      <c r="AA21" s="104" t="s">
        <v>81</v>
      </c>
      <c r="AB21" s="111"/>
      <c r="AC21" s="164" t="s">
        <v>81</v>
      </c>
      <c r="AD21" s="38"/>
      <c r="AE21" s="164" t="s">
        <v>81</v>
      </c>
      <c r="AF21" s="164"/>
      <c r="AG21" s="164" t="s">
        <v>81</v>
      </c>
      <c r="AH21" s="164"/>
      <c r="AI21" s="164" t="s">
        <v>81</v>
      </c>
      <c r="AJ21" s="164"/>
      <c r="AK21" s="164" t="s">
        <v>81</v>
      </c>
      <c r="AL21" s="164"/>
    </row>
    <row r="22" spans="1:38" s="24" customFormat="1" ht="6.6" customHeight="1">
      <c r="A22" s="27"/>
      <c r="B22" s="37"/>
      <c r="C22" s="38"/>
      <c r="D22" s="37"/>
      <c r="E22" s="38"/>
      <c r="F22" s="37"/>
      <c r="G22" s="38"/>
      <c r="H22" s="37"/>
      <c r="I22" s="38"/>
      <c r="J22" s="38"/>
      <c r="K22" s="38"/>
      <c r="L22" s="38"/>
      <c r="M22" s="38"/>
      <c r="N22" s="38"/>
      <c r="O22" s="38"/>
      <c r="P22" s="38"/>
      <c r="Q22" s="38"/>
      <c r="R22" s="38"/>
      <c r="S22" s="38"/>
      <c r="T22" s="127"/>
      <c r="U22" s="108"/>
      <c r="V22" s="108"/>
      <c r="W22" s="108"/>
      <c r="X22" s="108"/>
      <c r="Y22" s="108"/>
      <c r="Z22" s="108"/>
      <c r="AA22" s="108"/>
      <c r="AB22" s="108"/>
      <c r="AC22" s="38"/>
      <c r="AD22" s="38"/>
      <c r="AE22" s="38"/>
      <c r="AF22" s="38"/>
      <c r="AG22" s="38"/>
      <c r="AH22" s="38"/>
      <c r="AI22" s="38"/>
      <c r="AJ22" s="38"/>
      <c r="AK22" s="38"/>
      <c r="AL22" s="38"/>
    </row>
    <row r="23" spans="1:38" s="28" customFormat="1" ht="49.5">
      <c r="A23" s="12" t="s">
        <v>115</v>
      </c>
      <c r="B23" s="43">
        <v>60940.873536966348</v>
      </c>
      <c r="C23" s="34"/>
      <c r="D23" s="43">
        <v>60695.645495598823</v>
      </c>
      <c r="E23" s="34"/>
      <c r="F23" s="43">
        <v>55789.910202444618</v>
      </c>
      <c r="G23" s="34"/>
      <c r="H23" s="43">
        <v>73065</v>
      </c>
      <c r="I23" s="34"/>
      <c r="J23" s="43">
        <f>SUM(J24:J27)</f>
        <v>71721.458748765042</v>
      </c>
      <c r="K23" s="43"/>
      <c r="L23" s="43">
        <f>SUM(L24:L27)</f>
        <v>90780.148454714115</v>
      </c>
      <c r="M23" s="43"/>
      <c r="N23" s="43">
        <f t="shared" ref="N23:R23" si="8">SUM(N24:N27)</f>
        <v>131664.62804687122</v>
      </c>
      <c r="O23" s="43"/>
      <c r="P23" s="43">
        <f t="shared" si="8"/>
        <v>113514.665937</v>
      </c>
      <c r="Q23" s="34"/>
      <c r="R23" s="43">
        <f t="shared" si="8"/>
        <v>63808.554458660365</v>
      </c>
      <c r="S23" s="34"/>
      <c r="T23" s="126"/>
      <c r="U23" s="106">
        <v>100.00000000000006</v>
      </c>
      <c r="V23" s="106"/>
      <c r="W23" s="106">
        <v>100.00000000000011</v>
      </c>
      <c r="X23" s="106"/>
      <c r="Y23" s="106">
        <v>99.999999999999702</v>
      </c>
      <c r="Z23" s="106"/>
      <c r="AA23" s="106">
        <v>100</v>
      </c>
      <c r="AB23" s="106"/>
      <c r="AC23" s="106">
        <v>100</v>
      </c>
      <c r="AD23" s="34"/>
      <c r="AE23" s="106">
        <f>SUM(AE24:AE26)</f>
        <v>99.999999999999986</v>
      </c>
      <c r="AF23" s="106"/>
      <c r="AG23" s="106">
        <f t="shared" ref="AG23:AI23" si="9">SUM(AG24:AG26)</f>
        <v>99.999999999999986</v>
      </c>
      <c r="AH23" s="106"/>
      <c r="AI23" s="106">
        <f t="shared" si="9"/>
        <v>100</v>
      </c>
      <c r="AJ23" s="106"/>
      <c r="AK23" s="106">
        <f t="shared" ref="AK23" si="10">SUM(AK24:AK26)</f>
        <v>99.999999999999986</v>
      </c>
      <c r="AL23" s="106"/>
    </row>
    <row r="24" spans="1:38" s="24" customFormat="1" ht="12">
      <c r="A24" s="121" t="s">
        <v>42</v>
      </c>
      <c r="B24" s="37">
        <v>47002.979448262529</v>
      </c>
      <c r="C24" s="38"/>
      <c r="D24" s="37">
        <v>45124.942110001852</v>
      </c>
      <c r="E24" s="38"/>
      <c r="F24" s="37">
        <v>43300.506572493752</v>
      </c>
      <c r="G24" s="38"/>
      <c r="H24" s="37">
        <v>57291</v>
      </c>
      <c r="I24" s="38"/>
      <c r="J24" s="37">
        <v>55468.184093540222</v>
      </c>
      <c r="K24" s="38"/>
      <c r="L24" s="37">
        <v>78546.841548653305</v>
      </c>
      <c r="M24" s="38"/>
      <c r="N24" s="37">
        <v>116054.95680581476</v>
      </c>
      <c r="O24" s="38"/>
      <c r="P24" s="37">
        <v>94954.292249999999</v>
      </c>
      <c r="Q24" s="38"/>
      <c r="R24" s="37">
        <v>53763.340001267396</v>
      </c>
      <c r="S24" s="38"/>
      <c r="T24" s="127"/>
      <c r="U24" s="108">
        <v>77.12882458068286</v>
      </c>
      <c r="V24" s="108"/>
      <c r="W24" s="108">
        <v>74.350110669323755</v>
      </c>
      <c r="X24" s="108"/>
      <c r="Y24" s="108">
        <v>77.864870134198853</v>
      </c>
      <c r="Z24" s="108"/>
      <c r="AA24" s="109">
        <v>78.968697018566758</v>
      </c>
      <c r="AB24" s="108"/>
      <c r="AC24" s="164">
        <v>77.897161476987037</v>
      </c>
      <c r="AD24" s="38"/>
      <c r="AE24" s="164">
        <f>L24/SUM($L$24:$L$26)*100</f>
        <v>87.044319949227315</v>
      </c>
      <c r="AF24" s="164"/>
      <c r="AG24" s="164">
        <f>N24/SUM($N$24:$N$26)*100</f>
        <v>89.804231635955873</v>
      </c>
      <c r="AH24" s="164"/>
      <c r="AI24" s="164">
        <f>P24/SUM($P$24:$P$26)*100</f>
        <v>89.173481666028238</v>
      </c>
      <c r="AJ24" s="164"/>
      <c r="AK24" s="164">
        <f>R24/SUM($R$24:$R$26)*100</f>
        <v>90.730444500888723</v>
      </c>
      <c r="AL24" s="164"/>
    </row>
    <row r="25" spans="1:38" s="24" customFormat="1" ht="12">
      <c r="A25" s="121" t="s">
        <v>43</v>
      </c>
      <c r="B25" s="37">
        <v>11310.11539116001</v>
      </c>
      <c r="C25" s="38"/>
      <c r="D25" s="37">
        <v>12361.224693403306</v>
      </c>
      <c r="E25" s="38"/>
      <c r="F25" s="37">
        <v>8351.8647773281045</v>
      </c>
      <c r="G25" s="38"/>
      <c r="H25" s="37">
        <v>11520</v>
      </c>
      <c r="I25" s="38"/>
      <c r="J25" s="37">
        <v>11516.194061381533</v>
      </c>
      <c r="K25" s="38"/>
      <c r="L25" s="37">
        <v>8368.2628069903967</v>
      </c>
      <c r="M25" s="38"/>
      <c r="N25" s="37">
        <v>9436.8361163786831</v>
      </c>
      <c r="O25" s="38"/>
      <c r="P25" s="37">
        <v>8894.1841019999993</v>
      </c>
      <c r="Q25" s="38"/>
      <c r="R25" s="37">
        <v>3835.1991455891989</v>
      </c>
      <c r="S25" s="38"/>
      <c r="T25" s="127"/>
      <c r="U25" s="108">
        <v>18.559161913390319</v>
      </c>
      <c r="V25" s="108"/>
      <c r="W25" s="108">
        <v>20.36697181178668</v>
      </c>
      <c r="X25" s="108"/>
      <c r="Y25" s="108">
        <v>15.018689566051179</v>
      </c>
      <c r="Z25" s="108"/>
      <c r="AA25" s="109">
        <v>15.878923210519785</v>
      </c>
      <c r="AB25" s="108"/>
      <c r="AC25" s="164">
        <v>16.174384471692019</v>
      </c>
      <c r="AD25" s="38"/>
      <c r="AE25" s="164">
        <f t="shared" ref="AE25:AE26" si="11">L25/SUM($L$24:$L$26)*100</f>
        <v>9.2735714234887627</v>
      </c>
      <c r="AF25" s="164"/>
      <c r="AG25" s="164">
        <f t="shared" ref="AG25:AG26" si="12">N25/SUM($N$24:$N$26)*100</f>
        <v>7.3022974617432661</v>
      </c>
      <c r="AH25" s="164"/>
      <c r="AI25" s="164">
        <f>P25/SUM($P$24:$P$26)*100</f>
        <v>8.3527068040884362</v>
      </c>
      <c r="AJ25" s="164"/>
      <c r="AK25" s="164">
        <f>R25/SUM($R$24:$R$26)*100</f>
        <v>6.4722415538270832</v>
      </c>
      <c r="AL25" s="164"/>
    </row>
    <row r="26" spans="1:38" s="24" customFormat="1" ht="12">
      <c r="A26" s="121" t="s">
        <v>74</v>
      </c>
      <c r="B26" s="37">
        <v>2627.7786975438039</v>
      </c>
      <c r="C26" s="38"/>
      <c r="D26" s="37">
        <v>3206.334799850807</v>
      </c>
      <c r="E26" s="38"/>
      <c r="F26" s="37">
        <v>3957.4389508514691</v>
      </c>
      <c r="G26" s="38"/>
      <c r="H26" s="37">
        <v>3738</v>
      </c>
      <c r="I26" s="38"/>
      <c r="J26" s="37">
        <v>4221.9684536486984</v>
      </c>
      <c r="K26" s="38"/>
      <c r="L26" s="37">
        <v>3322.6522199369024</v>
      </c>
      <c r="M26" s="38"/>
      <c r="N26" s="37">
        <v>3739.2629998401776</v>
      </c>
      <c r="O26" s="38"/>
      <c r="P26" s="37">
        <v>2634.1802360000001</v>
      </c>
      <c r="Q26" s="38"/>
      <c r="R26" s="37">
        <v>1657.5796752448048</v>
      </c>
      <c r="S26" s="38"/>
      <c r="T26" s="127"/>
      <c r="U26" s="108">
        <v>4.3120135059268749</v>
      </c>
      <c r="V26" s="108"/>
      <c r="W26" s="108">
        <v>5.2829175188896826</v>
      </c>
      <c r="X26" s="108"/>
      <c r="Y26" s="108">
        <v>7.1164402997496659</v>
      </c>
      <c r="Z26" s="108"/>
      <c r="AA26" s="109">
        <v>5.152379770913452</v>
      </c>
      <c r="AB26" s="108"/>
      <c r="AC26" s="164">
        <v>5.9284540513209452</v>
      </c>
      <c r="AD26" s="38"/>
      <c r="AE26" s="164">
        <f t="shared" si="11"/>
        <v>3.6821086272839048</v>
      </c>
      <c r="AF26" s="164"/>
      <c r="AG26" s="164">
        <f t="shared" si="12"/>
        <v>2.8934709023008462</v>
      </c>
      <c r="AH26" s="164"/>
      <c r="AI26" s="164">
        <f>P26/SUM($P$24:$P$26)*100</f>
        <v>2.4738115298833159</v>
      </c>
      <c r="AJ26" s="164"/>
      <c r="AK26" s="164">
        <f>R26/SUM($R$24:$R$26)*100</f>
        <v>2.7973139452841775</v>
      </c>
      <c r="AL26" s="164"/>
    </row>
    <row r="27" spans="1:38" s="24" customFormat="1" ht="12">
      <c r="A27" s="121" t="s">
        <v>3</v>
      </c>
      <c r="B27" s="37">
        <v>0</v>
      </c>
      <c r="C27" s="38"/>
      <c r="D27" s="37">
        <v>3.1438923428571428</v>
      </c>
      <c r="E27" s="38" t="s">
        <v>72</v>
      </c>
      <c r="F27" s="37">
        <v>180.09990177128873</v>
      </c>
      <c r="G27" s="38" t="s">
        <v>72</v>
      </c>
      <c r="H27" s="37">
        <v>516</v>
      </c>
      <c r="I27" s="38"/>
      <c r="J27" s="37">
        <v>515.11214019458555</v>
      </c>
      <c r="K27" s="38"/>
      <c r="L27" s="37">
        <v>542.39187913350111</v>
      </c>
      <c r="M27" s="38"/>
      <c r="N27" s="37">
        <v>2433.5721248376044</v>
      </c>
      <c r="O27" s="38"/>
      <c r="P27" s="37">
        <v>7032.0093489999999</v>
      </c>
      <c r="Q27" s="38"/>
      <c r="R27" s="37">
        <v>4552.4356365589647</v>
      </c>
      <c r="S27" s="38"/>
      <c r="T27" s="127"/>
      <c r="U27" s="40">
        <v>0</v>
      </c>
      <c r="V27" s="109"/>
      <c r="W27" s="104" t="s">
        <v>81</v>
      </c>
      <c r="X27" s="108"/>
      <c r="Y27" s="104" t="s">
        <v>81</v>
      </c>
      <c r="Z27" s="108"/>
      <c r="AA27" s="104" t="s">
        <v>81</v>
      </c>
      <c r="AB27" s="108"/>
      <c r="AC27" s="164" t="s">
        <v>81</v>
      </c>
      <c r="AD27" s="38"/>
      <c r="AE27" s="164" t="s">
        <v>81</v>
      </c>
      <c r="AF27" s="164"/>
      <c r="AG27" s="164" t="s">
        <v>81</v>
      </c>
      <c r="AH27" s="164"/>
      <c r="AI27" s="164" t="s">
        <v>81</v>
      </c>
      <c r="AJ27" s="164"/>
      <c r="AK27" s="164" t="s">
        <v>81</v>
      </c>
      <c r="AL27" s="164"/>
    </row>
    <row r="28" spans="1:38" s="24" customFormat="1" ht="6.6" customHeight="1">
      <c r="A28" s="27"/>
      <c r="B28" s="37"/>
      <c r="C28" s="38"/>
      <c r="D28" s="37"/>
      <c r="E28" s="38"/>
      <c r="F28" s="37"/>
      <c r="G28" s="38"/>
      <c r="H28" s="37"/>
      <c r="I28" s="38"/>
      <c r="J28" s="38"/>
      <c r="K28" s="38"/>
      <c r="L28" s="38"/>
      <c r="M28" s="38"/>
      <c r="N28" s="38"/>
      <c r="O28" s="38"/>
      <c r="P28" s="38"/>
      <c r="Q28" s="38"/>
      <c r="R28" s="38"/>
      <c r="S28" s="38"/>
      <c r="T28" s="127"/>
      <c r="U28" s="108"/>
      <c r="V28" s="108"/>
      <c r="W28" s="108"/>
      <c r="X28" s="108"/>
      <c r="Y28" s="108"/>
      <c r="Z28" s="108"/>
      <c r="AA28" s="108"/>
      <c r="AB28" s="108"/>
      <c r="AC28" s="38"/>
      <c r="AD28" s="38"/>
      <c r="AE28" s="38"/>
      <c r="AF28" s="38"/>
      <c r="AG28" s="38"/>
      <c r="AH28" s="38"/>
      <c r="AI28" s="38"/>
      <c r="AJ28" s="38"/>
      <c r="AK28" s="38"/>
      <c r="AL28" s="38"/>
    </row>
    <row r="29" spans="1:38" s="28" customFormat="1" ht="24">
      <c r="A29" s="12" t="s">
        <v>44</v>
      </c>
      <c r="B29" s="43">
        <v>60940.873536966305</v>
      </c>
      <c r="C29" s="34"/>
      <c r="D29" s="43">
        <v>60695.645495598917</v>
      </c>
      <c r="E29" s="34"/>
      <c r="F29" s="43">
        <v>55789.910202444604</v>
      </c>
      <c r="G29" s="34"/>
      <c r="H29" s="43">
        <v>73065</v>
      </c>
      <c r="I29" s="34"/>
      <c r="J29" s="43">
        <f>SUM(J30:J32)</f>
        <v>71721.458748764853</v>
      </c>
      <c r="K29" s="43"/>
      <c r="L29" s="43">
        <f t="shared" ref="L29:R29" si="13">SUM(L30:L32)</f>
        <v>90780.148454713781</v>
      </c>
      <c r="M29" s="43"/>
      <c r="N29" s="43">
        <f t="shared" si="13"/>
        <v>131664.62804687113</v>
      </c>
      <c r="O29" s="43"/>
      <c r="P29" s="43">
        <f t="shared" si="13"/>
        <v>113514.66593500001</v>
      </c>
      <c r="Q29" s="34"/>
      <c r="R29" s="43">
        <f t="shared" si="13"/>
        <v>63808.554458659994</v>
      </c>
      <c r="S29" s="34"/>
      <c r="T29" s="126"/>
      <c r="U29" s="106">
        <v>99.999999999999986</v>
      </c>
      <c r="V29" s="106"/>
      <c r="W29" s="106">
        <v>100.00000000000027</v>
      </c>
      <c r="X29" s="106"/>
      <c r="Y29" s="106">
        <v>99.999999999999687</v>
      </c>
      <c r="Z29" s="106"/>
      <c r="AA29" s="106">
        <v>100</v>
      </c>
      <c r="AB29" s="106"/>
      <c r="AC29" s="106">
        <v>100</v>
      </c>
      <c r="AD29" s="34"/>
      <c r="AE29" s="106">
        <f>SUM(AE30:AE31)</f>
        <v>100</v>
      </c>
      <c r="AF29" s="106"/>
      <c r="AG29" s="106">
        <f t="shared" ref="AG29:AI29" si="14">SUM(AG30:AG31)</f>
        <v>100</v>
      </c>
      <c r="AH29" s="106"/>
      <c r="AI29" s="106">
        <f t="shared" si="14"/>
        <v>100</v>
      </c>
      <c r="AJ29" s="106"/>
      <c r="AK29" s="106">
        <f t="shared" ref="AK29" si="15">SUM(AK30:AK31)</f>
        <v>100.00000000000001</v>
      </c>
      <c r="AL29" s="106"/>
    </row>
    <row r="30" spans="1:38" s="24" customFormat="1" ht="12">
      <c r="A30" s="121" t="s">
        <v>45</v>
      </c>
      <c r="B30" s="37">
        <v>50326.523882126814</v>
      </c>
      <c r="C30" s="38"/>
      <c r="D30" s="37">
        <v>51831.512566609839</v>
      </c>
      <c r="E30" s="38"/>
      <c r="F30" s="37">
        <v>45757.798167975721</v>
      </c>
      <c r="G30" s="38"/>
      <c r="H30" s="37">
        <v>57803</v>
      </c>
      <c r="I30" s="38"/>
      <c r="J30" s="37">
        <v>60052.17113857947</v>
      </c>
      <c r="K30" s="38"/>
      <c r="L30" s="37">
        <v>81884.133382003187</v>
      </c>
      <c r="M30" s="38"/>
      <c r="N30" s="37">
        <v>121769.87191927199</v>
      </c>
      <c r="O30" s="38"/>
      <c r="P30" s="37">
        <v>94711.784520000001</v>
      </c>
      <c r="Q30" s="38"/>
      <c r="R30" s="37">
        <v>45809.894556638581</v>
      </c>
      <c r="S30" s="38"/>
      <c r="T30" s="127"/>
      <c r="U30" s="108">
        <v>82.58254429451047</v>
      </c>
      <c r="V30" s="108"/>
      <c r="W30" s="108">
        <v>85.45052676481501</v>
      </c>
      <c r="X30" s="108"/>
      <c r="Y30" s="108">
        <v>82.382917282085359</v>
      </c>
      <c r="Z30" s="108"/>
      <c r="AA30" s="109">
        <v>79.87701236785739</v>
      </c>
      <c r="AB30" s="108"/>
      <c r="AC30" s="164">
        <v>84.465855545397005</v>
      </c>
      <c r="AD30" s="38"/>
      <c r="AE30" s="164">
        <f>L30/SUM($L$30:$L$31)*100</f>
        <v>91.002435367104013</v>
      </c>
      <c r="AF30" s="164"/>
      <c r="AG30" s="164">
        <f>N30/SUM($N$30:$N$31)*100</f>
        <v>94.539951831307164</v>
      </c>
      <c r="AH30" s="164"/>
      <c r="AI30" s="164">
        <f>P30/SUM($P$30:$P$31)*100</f>
        <v>89.764934643276376</v>
      </c>
      <c r="AJ30" s="164"/>
      <c r="AK30" s="164">
        <f>R30/SUM($R$30:$R$31)*100</f>
        <v>78.328308627143585</v>
      </c>
      <c r="AL30" s="164"/>
    </row>
    <row r="31" spans="1:38" s="24" customFormat="1" ht="12">
      <c r="A31" s="121" t="s">
        <v>112</v>
      </c>
      <c r="B31" s="37">
        <v>10614.349654839491</v>
      </c>
      <c r="C31" s="38"/>
      <c r="D31" s="37">
        <v>8825.2376360724083</v>
      </c>
      <c r="E31" s="38"/>
      <c r="F31" s="37">
        <v>9785.0251230439499</v>
      </c>
      <c r="G31" s="38"/>
      <c r="H31" s="37">
        <v>14562</v>
      </c>
      <c r="I31" s="38"/>
      <c r="J31" s="37">
        <v>11049.806515697355</v>
      </c>
      <c r="K31" s="38"/>
      <c r="L31" s="37">
        <v>8096.0227002845286</v>
      </c>
      <c r="M31" s="38"/>
      <c r="N31" s="37">
        <v>7032.6814568421223</v>
      </c>
      <c r="O31" s="38"/>
      <c r="P31" s="37">
        <v>10799.108899999999</v>
      </c>
      <c r="Q31" s="38"/>
      <c r="R31" s="37">
        <v>12674.573395684603</v>
      </c>
      <c r="S31" s="38"/>
      <c r="T31" s="127"/>
      <c r="U31" s="108">
        <v>17.41745570548952</v>
      </c>
      <c r="V31" s="108"/>
      <c r="W31" s="108">
        <v>14.549473235185257</v>
      </c>
      <c r="X31" s="108"/>
      <c r="Y31" s="108">
        <v>17.617082717914322</v>
      </c>
      <c r="Z31" s="108"/>
      <c r="AA31" s="109">
        <v>20.12298763214261</v>
      </c>
      <c r="AB31" s="108"/>
      <c r="AC31" s="164">
        <v>15.534144454602997</v>
      </c>
      <c r="AD31" s="38"/>
      <c r="AE31" s="164">
        <f>L31/SUM($L$30:$L$31)*100</f>
        <v>8.9975646328959886</v>
      </c>
      <c r="AF31" s="164"/>
      <c r="AG31" s="164">
        <f>N31/SUM($N$30:$N$31)*100</f>
        <v>5.4600481686928291</v>
      </c>
      <c r="AH31" s="164"/>
      <c r="AI31" s="164">
        <f>P31/SUM($P$30:$P$31)*100</f>
        <v>10.235065356723618</v>
      </c>
      <c r="AJ31" s="164"/>
      <c r="AK31" s="164">
        <f>R31/SUM($R$30:$R$31)*100</f>
        <v>21.671691372856426</v>
      </c>
      <c r="AL31" s="164"/>
    </row>
    <row r="32" spans="1:38" s="24" customFormat="1" ht="12">
      <c r="A32" s="121" t="s">
        <v>3</v>
      </c>
      <c r="B32" s="37">
        <v>0</v>
      </c>
      <c r="C32" s="60"/>
      <c r="D32" s="37">
        <v>38.895292916666662</v>
      </c>
      <c r="E32" s="38" t="s">
        <v>72</v>
      </c>
      <c r="F32" s="37">
        <v>247.08691142493981</v>
      </c>
      <c r="G32" s="38" t="s">
        <v>72</v>
      </c>
      <c r="H32" s="37">
        <v>700</v>
      </c>
      <c r="I32" s="38"/>
      <c r="J32" s="37">
        <v>619.48109448803689</v>
      </c>
      <c r="K32" s="38"/>
      <c r="L32" s="37">
        <v>799.99237242606353</v>
      </c>
      <c r="M32" s="38"/>
      <c r="N32" s="37">
        <v>2862.0746707570288</v>
      </c>
      <c r="O32" s="38"/>
      <c r="P32" s="37">
        <v>8003.7725149999997</v>
      </c>
      <c r="Q32" s="38"/>
      <c r="R32" s="37">
        <v>5324.0865063368119</v>
      </c>
      <c r="S32" s="38"/>
      <c r="T32" s="159"/>
      <c r="U32" s="104">
        <v>0</v>
      </c>
      <c r="V32" s="112"/>
      <c r="W32" s="104" t="s">
        <v>81</v>
      </c>
      <c r="X32" s="112"/>
      <c r="Y32" s="104" t="s">
        <v>81</v>
      </c>
      <c r="Z32" s="112"/>
      <c r="AA32" s="104" t="s">
        <v>81</v>
      </c>
      <c r="AB32" s="112"/>
      <c r="AC32" s="164" t="s">
        <v>81</v>
      </c>
      <c r="AD32" s="38"/>
      <c r="AE32" s="164" t="s">
        <v>81</v>
      </c>
      <c r="AF32" s="164"/>
      <c r="AG32" s="164" t="s">
        <v>81</v>
      </c>
      <c r="AH32" s="164"/>
      <c r="AI32" s="164" t="s">
        <v>81</v>
      </c>
      <c r="AJ32" s="164"/>
      <c r="AK32" s="164" t="s">
        <v>81</v>
      </c>
      <c r="AL32" s="164"/>
    </row>
    <row r="33" spans="1:38" s="24" customFormat="1" ht="6.6" customHeight="1">
      <c r="A33" s="53"/>
      <c r="B33" s="42"/>
      <c r="C33" s="38"/>
      <c r="D33" s="42"/>
      <c r="E33" s="38"/>
      <c r="F33" s="42"/>
      <c r="G33" s="38"/>
      <c r="H33" s="42"/>
      <c r="I33" s="38"/>
      <c r="J33" s="38"/>
      <c r="K33" s="38"/>
      <c r="L33" s="38"/>
      <c r="M33" s="38"/>
      <c r="N33" s="38"/>
      <c r="O33" s="38"/>
      <c r="P33" s="38"/>
      <c r="Q33" s="38"/>
      <c r="R33" s="43"/>
      <c r="S33" s="38"/>
      <c r="T33" s="127"/>
      <c r="U33" s="108"/>
      <c r="V33" s="108"/>
      <c r="W33" s="108"/>
      <c r="X33" s="108"/>
      <c r="Y33" s="108"/>
      <c r="Z33" s="108"/>
      <c r="AA33" s="108"/>
      <c r="AB33" s="108"/>
      <c r="AC33" s="38"/>
      <c r="AD33" s="38"/>
      <c r="AE33" s="38"/>
      <c r="AF33" s="38"/>
      <c r="AG33" s="38"/>
      <c r="AH33" s="38"/>
      <c r="AI33" s="38"/>
      <c r="AJ33" s="38"/>
      <c r="AK33" s="38"/>
      <c r="AL33" s="38"/>
    </row>
    <row r="34" spans="1:38" s="28" customFormat="1" ht="24">
      <c r="A34" s="12" t="s">
        <v>145</v>
      </c>
      <c r="B34" s="43">
        <v>60940.873536966305</v>
      </c>
      <c r="C34" s="34"/>
      <c r="D34" s="43">
        <v>60695.645495598743</v>
      </c>
      <c r="E34" s="34"/>
      <c r="F34" s="43">
        <v>55789.910202444618</v>
      </c>
      <c r="G34" s="34"/>
      <c r="H34" s="43">
        <v>73065</v>
      </c>
      <c r="I34" s="34"/>
      <c r="J34" s="43">
        <f>SUM(J35:J37)</f>
        <v>71721.458748765421</v>
      </c>
      <c r="K34" s="43"/>
      <c r="L34" s="43">
        <f t="shared" ref="L34:R34" si="16">SUM(L35:L37)</f>
        <v>90780.148454713708</v>
      </c>
      <c r="M34" s="43"/>
      <c r="N34" s="43">
        <f t="shared" si="16"/>
        <v>131664.62804687064</v>
      </c>
      <c r="O34" s="43"/>
      <c r="P34" s="43">
        <f t="shared" si="16"/>
        <v>113514.665893</v>
      </c>
      <c r="Q34" s="34"/>
      <c r="R34" s="43">
        <f t="shared" si="16"/>
        <v>63808.554458660328</v>
      </c>
      <c r="S34" s="34"/>
      <c r="T34" s="126"/>
      <c r="U34" s="106">
        <v>99.999999999999986</v>
      </c>
      <c r="V34" s="106"/>
      <c r="W34" s="106">
        <v>99.999999999999986</v>
      </c>
      <c r="X34" s="106"/>
      <c r="Y34" s="106">
        <v>99.999999999999687</v>
      </c>
      <c r="Z34" s="106"/>
      <c r="AA34" s="106">
        <v>100</v>
      </c>
      <c r="AB34" s="106"/>
      <c r="AC34" s="106">
        <v>100</v>
      </c>
      <c r="AD34" s="34"/>
      <c r="AE34" s="106">
        <f>SUM(AE35:AE36)</f>
        <v>100</v>
      </c>
      <c r="AF34" s="106"/>
      <c r="AG34" s="106">
        <f t="shared" ref="AG34:AI34" si="17">SUM(AG35:AG36)</f>
        <v>100</v>
      </c>
      <c r="AH34" s="106"/>
      <c r="AI34" s="106">
        <f t="shared" si="17"/>
        <v>99.999999999999986</v>
      </c>
      <c r="AJ34" s="106"/>
      <c r="AK34" s="106">
        <f t="shared" ref="AK34" si="18">SUM(AK35:AK36)</f>
        <v>100</v>
      </c>
      <c r="AL34" s="106"/>
    </row>
    <row r="35" spans="1:38" s="24" customFormat="1" ht="12">
      <c r="A35" s="121" t="s">
        <v>173</v>
      </c>
      <c r="B35" s="37">
        <v>3650.657624443008</v>
      </c>
      <c r="C35" s="38"/>
      <c r="D35" s="37">
        <v>7021.8202890996899</v>
      </c>
      <c r="E35" s="38"/>
      <c r="F35" s="37">
        <v>4132.0755337804849</v>
      </c>
      <c r="G35" s="38"/>
      <c r="H35" s="37">
        <v>5203</v>
      </c>
      <c r="I35" s="38"/>
      <c r="J35" s="37">
        <v>4902.5268772657255</v>
      </c>
      <c r="K35" s="37"/>
      <c r="L35" s="37">
        <v>4597.2063101502899</v>
      </c>
      <c r="M35" s="38"/>
      <c r="N35" s="37">
        <v>4381.7298619128887</v>
      </c>
      <c r="O35" s="38"/>
      <c r="P35" s="37">
        <v>5484.7303339999999</v>
      </c>
      <c r="Q35" s="38"/>
      <c r="R35" s="37">
        <v>2759.0577897204166</v>
      </c>
      <c r="S35" s="38"/>
      <c r="T35" s="127"/>
      <c r="U35" s="108">
        <v>5.9904911310937221</v>
      </c>
      <c r="V35" s="108"/>
      <c r="W35" s="109">
        <v>11.568902895363172</v>
      </c>
      <c r="X35" s="108"/>
      <c r="Y35" s="109">
        <v>7.4064925338406651</v>
      </c>
      <c r="Z35" s="108"/>
      <c r="AA35" s="109">
        <v>7.1210565934441927</v>
      </c>
      <c r="AB35" s="108"/>
      <c r="AC35" s="164">
        <v>6.8383101577427858</v>
      </c>
      <c r="AD35" s="38"/>
      <c r="AE35" s="164">
        <f>L35/SUM($L$35:$L$36)*100</f>
        <v>5.0641097072490888</v>
      </c>
      <c r="AF35" s="164"/>
      <c r="AG35" s="164">
        <f>N35/SUM($N$35:$N$36)*100</f>
        <v>3.3492832687290592</v>
      </c>
      <c r="AH35" s="164"/>
      <c r="AI35" s="164">
        <f>P35/SUM($P$35:$P$36)*100</f>
        <v>4.8850054264071066</v>
      </c>
      <c r="AJ35" s="164"/>
      <c r="AK35" s="164">
        <f>R35/SUM($R$35:$R$36)*100</f>
        <v>4.4228676913417937</v>
      </c>
      <c r="AL35" s="164"/>
    </row>
    <row r="36" spans="1:38" s="24" customFormat="1" ht="12">
      <c r="A36" s="121" t="s">
        <v>174</v>
      </c>
      <c r="B36" s="37">
        <v>57290.215912523294</v>
      </c>
      <c r="C36" s="38"/>
      <c r="D36" s="37">
        <v>53673.825206499052</v>
      </c>
      <c r="E36" s="38"/>
      <c r="F36" s="37">
        <v>51657.834668664131</v>
      </c>
      <c r="G36" s="38"/>
      <c r="H36" s="37">
        <v>67858</v>
      </c>
      <c r="I36" s="38"/>
      <c r="J36" s="37">
        <v>66802.788683964434</v>
      </c>
      <c r="K36" s="37"/>
      <c r="L36" s="37">
        <v>86182.942144563422</v>
      </c>
      <c r="M36" s="38"/>
      <c r="N36" s="37">
        <v>126444.16661639867</v>
      </c>
      <c r="O36" s="38"/>
      <c r="P36" s="37">
        <v>106792.12209999999</v>
      </c>
      <c r="Q36" s="38"/>
      <c r="R36" s="37">
        <v>59622.591001663248</v>
      </c>
      <c r="S36" s="38"/>
      <c r="T36" s="127"/>
      <c r="U36" s="108">
        <v>94.009508868906266</v>
      </c>
      <c r="V36" s="108"/>
      <c r="W36" s="108">
        <v>88.431097104636819</v>
      </c>
      <c r="X36" s="108"/>
      <c r="Y36" s="108">
        <v>92.593507466159025</v>
      </c>
      <c r="Z36" s="108"/>
      <c r="AA36" s="109">
        <v>92.878943406555805</v>
      </c>
      <c r="AB36" s="108"/>
      <c r="AC36" s="164">
        <v>93.161689842257218</v>
      </c>
      <c r="AD36" s="38"/>
      <c r="AE36" s="164">
        <f>L36/SUM($L$35:$L$36)*100</f>
        <v>94.935890292750912</v>
      </c>
      <c r="AF36" s="164"/>
      <c r="AG36" s="164">
        <f>N36/SUM($N$35:$N$36)*100</f>
        <v>96.650716731270947</v>
      </c>
      <c r="AH36" s="164"/>
      <c r="AI36" s="164">
        <f>P36/SUM($P$35:$P$36)*100</f>
        <v>95.114994573592881</v>
      </c>
      <c r="AJ36" s="164"/>
      <c r="AK36" s="164">
        <f>R36/SUM($R$35:$R$36)*100</f>
        <v>95.577132308658207</v>
      </c>
      <c r="AL36" s="164"/>
    </row>
    <row r="37" spans="1:38" s="24" customFormat="1" ht="12">
      <c r="A37" s="121" t="s">
        <v>3</v>
      </c>
      <c r="B37" s="37">
        <v>0</v>
      </c>
      <c r="C37" s="60"/>
      <c r="D37" s="37">
        <v>0</v>
      </c>
      <c r="E37" s="60"/>
      <c r="F37" s="37">
        <v>0</v>
      </c>
      <c r="G37" s="60"/>
      <c r="H37" s="37">
        <v>4</v>
      </c>
      <c r="I37" s="38" t="s">
        <v>72</v>
      </c>
      <c r="J37" s="37">
        <v>16.143187535252782</v>
      </c>
      <c r="K37" s="37" t="s">
        <v>72</v>
      </c>
      <c r="L37" s="37">
        <v>0</v>
      </c>
      <c r="M37" s="38"/>
      <c r="N37" s="37">
        <v>838.73156855907371</v>
      </c>
      <c r="O37" s="38" t="s">
        <v>72</v>
      </c>
      <c r="P37" s="37">
        <v>1237.813459</v>
      </c>
      <c r="Q37" s="38"/>
      <c r="R37" s="37">
        <v>1426.9056672766701</v>
      </c>
      <c r="S37" s="38"/>
      <c r="T37" s="159"/>
      <c r="U37" s="104">
        <v>0</v>
      </c>
      <c r="V37" s="112"/>
      <c r="W37" s="104">
        <v>0</v>
      </c>
      <c r="X37" s="112"/>
      <c r="Y37" s="104">
        <v>0</v>
      </c>
      <c r="Z37" s="112"/>
      <c r="AA37" s="104" t="s">
        <v>81</v>
      </c>
      <c r="AB37" s="112"/>
      <c r="AC37" s="164" t="s">
        <v>81</v>
      </c>
      <c r="AD37" s="38"/>
      <c r="AE37" s="104">
        <v>0</v>
      </c>
      <c r="AF37" s="104"/>
      <c r="AG37" s="164" t="s">
        <v>81</v>
      </c>
      <c r="AH37" s="164"/>
      <c r="AI37" s="164" t="s">
        <v>81</v>
      </c>
      <c r="AJ37" s="104"/>
      <c r="AK37" s="164" t="s">
        <v>81</v>
      </c>
      <c r="AL37" s="104"/>
    </row>
    <row r="38" spans="1:38" s="24" customFormat="1" ht="6.6" customHeight="1">
      <c r="A38" s="53"/>
      <c r="B38" s="42"/>
      <c r="C38" s="38"/>
      <c r="D38" s="42"/>
      <c r="E38" s="38"/>
      <c r="F38" s="42"/>
      <c r="G38" s="38"/>
      <c r="H38" s="42"/>
      <c r="I38" s="38"/>
      <c r="J38" s="38"/>
      <c r="K38" s="38"/>
      <c r="L38" s="38"/>
      <c r="M38" s="38"/>
      <c r="N38" s="38"/>
      <c r="O38" s="38"/>
      <c r="P38" s="38"/>
      <c r="Q38" s="38"/>
      <c r="R38" s="38"/>
      <c r="S38" s="38"/>
      <c r="T38" s="127"/>
      <c r="U38" s="108"/>
      <c r="V38" s="108"/>
      <c r="W38" s="108"/>
      <c r="X38" s="108"/>
      <c r="Y38" s="108"/>
      <c r="Z38" s="108"/>
      <c r="AA38" s="108"/>
      <c r="AB38" s="108"/>
      <c r="AC38" s="38"/>
      <c r="AD38" s="38"/>
      <c r="AE38" s="38"/>
      <c r="AF38" s="38"/>
      <c r="AG38" s="38"/>
      <c r="AH38" s="38"/>
      <c r="AI38" s="38"/>
      <c r="AJ38" s="38"/>
      <c r="AK38" s="38"/>
      <c r="AL38" s="38"/>
    </row>
    <row r="39" spans="1:38" s="28" customFormat="1" ht="25.5">
      <c r="A39" s="12" t="s">
        <v>116</v>
      </c>
      <c r="B39" s="43">
        <v>60940.873536966763</v>
      </c>
      <c r="C39" s="34"/>
      <c r="D39" s="43">
        <v>60695.645495598568</v>
      </c>
      <c r="E39" s="34"/>
      <c r="F39" s="43">
        <v>55789.910202444175</v>
      </c>
      <c r="G39" s="34"/>
      <c r="H39" s="43">
        <v>73065</v>
      </c>
      <c r="I39" s="34"/>
      <c r="J39" s="43">
        <f>J40+J43+J44</f>
        <v>71721.458748764402</v>
      </c>
      <c r="K39" s="43"/>
      <c r="L39" s="43">
        <f t="shared" ref="L39:R39" si="19">L40+L43+L44</f>
        <v>90780.148454713926</v>
      </c>
      <c r="M39" s="43"/>
      <c r="N39" s="43">
        <f t="shared" si="19"/>
        <v>131664.62804687128</v>
      </c>
      <c r="O39" s="43"/>
      <c r="P39" s="43">
        <f t="shared" si="19"/>
        <v>113514.66592999999</v>
      </c>
      <c r="Q39" s="34"/>
      <c r="R39" s="43">
        <f t="shared" si="19"/>
        <v>63808.554458659572</v>
      </c>
      <c r="S39" s="34"/>
      <c r="T39" s="138"/>
      <c r="U39" s="106">
        <v>100.00000000000074</v>
      </c>
      <c r="V39" s="106"/>
      <c r="W39" s="106">
        <v>99.999999999999716</v>
      </c>
      <c r="X39" s="106"/>
      <c r="Y39" s="106">
        <v>99.999999999998906</v>
      </c>
      <c r="Z39" s="106"/>
      <c r="AA39" s="106">
        <v>100</v>
      </c>
      <c r="AB39" s="106"/>
      <c r="AC39" s="106">
        <v>100</v>
      </c>
      <c r="AD39" s="34"/>
      <c r="AE39" s="106">
        <f>AE40+AE43</f>
        <v>100</v>
      </c>
      <c r="AF39" s="106"/>
      <c r="AG39" s="106">
        <f t="shared" ref="AG39:AI39" si="20">AG40+AG43</f>
        <v>100</v>
      </c>
      <c r="AH39" s="106"/>
      <c r="AI39" s="106">
        <f t="shared" si="20"/>
        <v>100</v>
      </c>
      <c r="AJ39" s="106"/>
      <c r="AK39" s="106">
        <f t="shared" ref="AK39" si="21">AK40+AK43</f>
        <v>100</v>
      </c>
      <c r="AL39" s="106"/>
    </row>
    <row r="40" spans="1:38" s="52" customFormat="1" ht="12">
      <c r="A40" s="121" t="s">
        <v>113</v>
      </c>
      <c r="B40" s="37">
        <v>46711.820743459568</v>
      </c>
      <c r="C40" s="38"/>
      <c r="D40" s="37">
        <v>48261.634631743655</v>
      </c>
      <c r="E40" s="38"/>
      <c r="F40" s="37">
        <v>44902.148475906353</v>
      </c>
      <c r="G40" s="38"/>
      <c r="H40" s="37">
        <v>55415</v>
      </c>
      <c r="I40" s="38"/>
      <c r="J40" s="37">
        <f>SUM(J41:J42)</f>
        <v>56744.063968484566</v>
      </c>
      <c r="K40" s="37"/>
      <c r="L40" s="37">
        <f>SUM(L41:L42)</f>
        <v>63792.132787627925</v>
      </c>
      <c r="M40" s="37"/>
      <c r="N40" s="37">
        <f t="shared" ref="N40" si="22">SUM(N41:N42)</f>
        <v>84149.148632442404</v>
      </c>
      <c r="O40" s="37"/>
      <c r="P40" s="37">
        <f>SUM(P41:P42)</f>
        <v>69959.807529999991</v>
      </c>
      <c r="Q40" s="38"/>
      <c r="R40" s="37">
        <f>SUM(R41:R42)</f>
        <v>43332.316533447614</v>
      </c>
      <c r="S40" s="38"/>
      <c r="T40" s="160"/>
      <c r="U40" s="108">
        <v>76.715009419434693</v>
      </c>
      <c r="V40" s="108"/>
      <c r="W40" s="108">
        <v>79.559533375174425</v>
      </c>
      <c r="X40" s="111"/>
      <c r="Y40" s="108">
        <v>80.752198054765159</v>
      </c>
      <c r="Z40" s="111"/>
      <c r="AA40" s="109">
        <v>76.102779608877171</v>
      </c>
      <c r="AB40" s="111"/>
      <c r="AC40" s="164">
        <v>79.152076561431898</v>
      </c>
      <c r="AD40" s="38"/>
      <c r="AE40" s="164">
        <f>L40/SUM($L$40+$L$43)*100</f>
        <v>70.849022255211764</v>
      </c>
      <c r="AF40" s="164"/>
      <c r="AG40" s="164">
        <f>N40/SUM($N$40+$N$43)*100</f>
        <v>66.016655398659452</v>
      </c>
      <c r="AH40" s="164"/>
      <c r="AI40" s="164">
        <f>P40/SUM($P$40+$P$43)*100</f>
        <v>67.692169195987333</v>
      </c>
      <c r="AJ40" s="164"/>
      <c r="AK40" s="164">
        <f>R40/SUM($R$40+$R$43)*100</f>
        <v>75.275583522448613</v>
      </c>
      <c r="AL40" s="164"/>
    </row>
    <row r="41" spans="1:38" s="24" customFormat="1" ht="12">
      <c r="A41" s="115" t="s">
        <v>68</v>
      </c>
      <c r="B41" s="37">
        <v>8270.893409351318</v>
      </c>
      <c r="C41" s="38"/>
      <c r="D41" s="37">
        <v>6904.3909304015233</v>
      </c>
      <c r="E41" s="38"/>
      <c r="F41" s="37">
        <v>10757.37168668278</v>
      </c>
      <c r="G41" s="38"/>
      <c r="H41" s="37">
        <v>20917</v>
      </c>
      <c r="I41" s="38"/>
      <c r="J41" s="37">
        <v>17669.375756782301</v>
      </c>
      <c r="K41" s="37"/>
      <c r="L41" s="37">
        <v>17488.817881722116</v>
      </c>
      <c r="M41" s="38"/>
      <c r="N41" s="37">
        <v>27339.56907161374</v>
      </c>
      <c r="O41" s="38"/>
      <c r="P41" s="37">
        <v>16100.49626</v>
      </c>
      <c r="Q41" s="38"/>
      <c r="R41" s="37">
        <v>12784.340044226514</v>
      </c>
      <c r="S41" s="38"/>
      <c r="T41" s="160"/>
      <c r="U41" s="108">
        <v>13.583321217346628</v>
      </c>
      <c r="V41" s="108"/>
      <c r="W41" s="108">
        <v>11.381921164792619</v>
      </c>
      <c r="X41" s="108"/>
      <c r="Y41" s="108">
        <v>19.346098983612087</v>
      </c>
      <c r="Z41" s="108"/>
      <c r="AA41" s="109">
        <v>28.725829488024612</v>
      </c>
      <c r="AB41" s="108"/>
      <c r="AC41" s="164">
        <v>24.641118287970311</v>
      </c>
      <c r="AD41" s="38"/>
      <c r="AE41" s="164">
        <f t="shared" ref="AE41:AE43" si="23">L41/SUM($L$40+$L$43)*100</f>
        <v>19.423486771393613</v>
      </c>
      <c r="AF41" s="164"/>
      <c r="AG41" s="164">
        <f t="shared" ref="AG41:AG43" si="24">N41/SUM($N$40+$N$43)*100</f>
        <v>21.448427458631873</v>
      </c>
      <c r="AH41" s="164"/>
      <c r="AI41" s="164">
        <f>P41/SUM($P$40+$P$43)*100</f>
        <v>15.578623719110757</v>
      </c>
      <c r="AJ41" s="164"/>
      <c r="AK41" s="164">
        <f>R41/SUM($R$40+$R$43)*100</f>
        <v>22.208567041084308</v>
      </c>
      <c r="AL41" s="164"/>
    </row>
    <row r="42" spans="1:38" s="24" customFormat="1" ht="12">
      <c r="A42" s="115" t="s">
        <v>69</v>
      </c>
      <c r="B42" s="37">
        <v>38440.927334108252</v>
      </c>
      <c r="C42" s="38"/>
      <c r="D42" s="37">
        <v>41357.243701342129</v>
      </c>
      <c r="E42" s="38"/>
      <c r="F42" s="37">
        <v>34144.776789223572</v>
      </c>
      <c r="G42" s="38"/>
      <c r="H42" s="37">
        <v>34498</v>
      </c>
      <c r="I42" s="38"/>
      <c r="J42" s="37">
        <v>39074.688211702261</v>
      </c>
      <c r="K42" s="37"/>
      <c r="L42" s="37">
        <v>46303.314905905805</v>
      </c>
      <c r="M42" s="38"/>
      <c r="N42" s="37">
        <v>56809.579560828664</v>
      </c>
      <c r="O42" s="38"/>
      <c r="P42" s="37">
        <v>53859.311269999998</v>
      </c>
      <c r="Q42" s="38"/>
      <c r="R42" s="37">
        <v>30547.976489221102</v>
      </c>
      <c r="S42" s="38"/>
      <c r="T42" s="127"/>
      <c r="U42" s="108">
        <v>63.131688202088078</v>
      </c>
      <c r="V42" s="108"/>
      <c r="W42" s="109">
        <v>68.177612210381795</v>
      </c>
      <c r="X42" s="108"/>
      <c r="Y42" s="109">
        <v>61.406099071153065</v>
      </c>
      <c r="Z42" s="108"/>
      <c r="AA42" s="109">
        <v>47.376950120852563</v>
      </c>
      <c r="AB42" s="108"/>
      <c r="AC42" s="164">
        <v>54.51095827346159</v>
      </c>
      <c r="AD42" s="38"/>
      <c r="AE42" s="164">
        <f t="shared" si="23"/>
        <v>51.425535483818152</v>
      </c>
      <c r="AF42" s="164"/>
      <c r="AG42" s="164">
        <f t="shared" si="24"/>
        <v>44.568227940027583</v>
      </c>
      <c r="AH42" s="164"/>
      <c r="AI42" s="164">
        <f>P42/SUM($P$40+$P$43)*100</f>
        <v>52.113545476876574</v>
      </c>
      <c r="AJ42" s="164"/>
      <c r="AK42" s="164">
        <f>R42/SUM($R$40+$R$43)*100</f>
        <v>53.067016481364305</v>
      </c>
      <c r="AL42" s="164"/>
    </row>
    <row r="43" spans="1:38" s="52" customFormat="1" ht="12">
      <c r="A43" s="121" t="s">
        <v>114</v>
      </c>
      <c r="B43" s="37">
        <v>14178.246398507192</v>
      </c>
      <c r="C43" s="38"/>
      <c r="D43" s="37">
        <v>12399.398162602731</v>
      </c>
      <c r="E43" s="38"/>
      <c r="F43" s="37">
        <v>10702.713753916509</v>
      </c>
      <c r="G43" s="38"/>
      <c r="H43" s="37">
        <v>17401</v>
      </c>
      <c r="I43" s="38"/>
      <c r="J43" s="37">
        <v>14944.842553171426</v>
      </c>
      <c r="K43" s="37"/>
      <c r="L43" s="37">
        <v>26247.405877897239</v>
      </c>
      <c r="M43" s="38"/>
      <c r="N43" s="37">
        <v>43317.394657709119</v>
      </c>
      <c r="O43" s="38"/>
      <c r="P43" s="37">
        <v>33390.119590000002</v>
      </c>
      <c r="Q43" s="38"/>
      <c r="R43" s="37">
        <v>14232.586328481171</v>
      </c>
      <c r="S43" s="38"/>
      <c r="T43" s="127"/>
      <c r="U43" s="108">
        <v>23.284990580566038</v>
      </c>
      <c r="V43" s="108"/>
      <c r="W43" s="108">
        <v>20.440466624825284</v>
      </c>
      <c r="X43" s="111"/>
      <c r="Y43" s="108">
        <v>19.24780194523375</v>
      </c>
      <c r="Z43" s="111"/>
      <c r="AA43" s="109">
        <v>23.897220391122829</v>
      </c>
      <c r="AB43" s="111"/>
      <c r="AC43" s="164">
        <v>20.847923438568099</v>
      </c>
      <c r="AD43" s="38"/>
      <c r="AE43" s="164">
        <f t="shared" si="23"/>
        <v>29.150977744788236</v>
      </c>
      <c r="AF43" s="164"/>
      <c r="AG43" s="164">
        <f t="shared" si="24"/>
        <v>33.983344601340548</v>
      </c>
      <c r="AH43" s="164"/>
      <c r="AI43" s="164">
        <f>P43/SUM($P$40+$P$43)*100</f>
        <v>32.307830804012674</v>
      </c>
      <c r="AJ43" s="164"/>
      <c r="AK43" s="164">
        <f>R43/SUM($R$40+$R$43)*100</f>
        <v>24.72441647755139</v>
      </c>
      <c r="AL43" s="164"/>
    </row>
    <row r="44" spans="1:38" s="24" customFormat="1" ht="12">
      <c r="A44" s="121" t="s">
        <v>3</v>
      </c>
      <c r="B44" s="37">
        <v>50.806395000000009</v>
      </c>
      <c r="C44" s="38" t="s">
        <v>72</v>
      </c>
      <c r="D44" s="37">
        <v>34.612701252182781</v>
      </c>
      <c r="E44" s="38" t="s">
        <v>72</v>
      </c>
      <c r="F44" s="37">
        <v>185.04797262131737</v>
      </c>
      <c r="G44" s="38" t="s">
        <v>72</v>
      </c>
      <c r="H44" s="37">
        <v>249</v>
      </c>
      <c r="I44" s="38" t="s">
        <v>72</v>
      </c>
      <c r="J44" s="37">
        <v>32.552227108410875</v>
      </c>
      <c r="K44" s="37" t="s">
        <v>72</v>
      </c>
      <c r="L44" s="37">
        <v>740.60978918876333</v>
      </c>
      <c r="M44" s="38"/>
      <c r="N44" s="37">
        <v>4198.0847567197516</v>
      </c>
      <c r="O44" s="38"/>
      <c r="P44" s="37">
        <v>10164.738810000001</v>
      </c>
      <c r="Q44" s="38"/>
      <c r="R44" s="37">
        <v>6243.6515967307851</v>
      </c>
      <c r="S44" s="38"/>
      <c r="T44" s="159"/>
      <c r="U44" s="104" t="s">
        <v>81</v>
      </c>
      <c r="V44" s="112"/>
      <c r="W44" s="104" t="s">
        <v>81</v>
      </c>
      <c r="X44" s="112"/>
      <c r="Y44" s="104" t="s">
        <v>81</v>
      </c>
      <c r="Z44" s="112"/>
      <c r="AA44" s="104" t="s">
        <v>81</v>
      </c>
      <c r="AB44" s="112"/>
      <c r="AC44" s="164" t="s">
        <v>81</v>
      </c>
      <c r="AD44" s="38"/>
      <c r="AE44" s="164" t="s">
        <v>81</v>
      </c>
      <c r="AF44" s="164"/>
      <c r="AG44" s="164" t="s">
        <v>81</v>
      </c>
      <c r="AH44" s="164"/>
      <c r="AI44" s="164" t="s">
        <v>81</v>
      </c>
      <c r="AJ44" s="164"/>
      <c r="AK44" s="164" t="s">
        <v>81</v>
      </c>
      <c r="AL44" s="164"/>
    </row>
    <row r="45" spans="1:38" s="24" customFormat="1" ht="6.6" customHeight="1">
      <c r="A45" s="27"/>
      <c r="B45" s="37"/>
      <c r="C45" s="38"/>
      <c r="D45" s="37"/>
      <c r="E45" s="38"/>
      <c r="F45" s="37"/>
      <c r="G45" s="38"/>
      <c r="H45" s="37"/>
      <c r="I45" s="38"/>
      <c r="J45" s="37"/>
      <c r="K45" s="37"/>
      <c r="L45" s="38"/>
      <c r="M45" s="38"/>
      <c r="N45" s="38"/>
      <c r="O45" s="38"/>
      <c r="P45" s="38"/>
      <c r="Q45" s="38"/>
      <c r="R45" s="38"/>
      <c r="S45" s="38"/>
      <c r="T45" s="127"/>
      <c r="U45" s="108"/>
      <c r="V45" s="108"/>
      <c r="W45" s="108"/>
      <c r="X45" s="108"/>
      <c r="Y45" s="108"/>
      <c r="Z45" s="108"/>
      <c r="AA45" s="108"/>
      <c r="AB45" s="108"/>
      <c r="AC45" s="38"/>
      <c r="AD45" s="38"/>
      <c r="AE45" s="38"/>
      <c r="AF45" s="38"/>
      <c r="AG45" s="38"/>
      <c r="AH45" s="38"/>
      <c r="AI45" s="38"/>
      <c r="AJ45" s="38"/>
      <c r="AK45" s="38"/>
      <c r="AL45" s="38"/>
    </row>
    <row r="46" spans="1:38" s="28" customFormat="1" ht="37.5" customHeight="1">
      <c r="A46" s="12" t="s">
        <v>146</v>
      </c>
      <c r="B46" s="43">
        <v>60940.873536966297</v>
      </c>
      <c r="C46" s="38"/>
      <c r="D46" s="43">
        <v>60695.645495598794</v>
      </c>
      <c r="E46" s="38"/>
      <c r="F46" s="43">
        <v>55789.910202444626</v>
      </c>
      <c r="G46" s="38"/>
      <c r="H46" s="43">
        <v>73065</v>
      </c>
      <c r="I46" s="38"/>
      <c r="J46" s="43">
        <f>J47+J50+J51</f>
        <v>71721.458748764999</v>
      </c>
      <c r="K46" s="43"/>
      <c r="L46" s="43">
        <f>L47+L50+L51</f>
        <v>90780.148454714421</v>
      </c>
      <c r="M46" s="43"/>
      <c r="N46" s="43">
        <f t="shared" ref="N46:R46" si="25">N47+N50+N51</f>
        <v>131664.62804687122</v>
      </c>
      <c r="O46" s="43"/>
      <c r="P46" s="43">
        <f t="shared" si="25"/>
        <v>113514.665939</v>
      </c>
      <c r="Q46" s="38"/>
      <c r="R46" s="43">
        <f t="shared" si="25"/>
        <v>63808.554458660379</v>
      </c>
      <c r="S46" s="38"/>
      <c r="T46" s="126"/>
      <c r="U46" s="106">
        <v>99.999999999999972</v>
      </c>
      <c r="V46" s="106"/>
      <c r="W46" s="106">
        <v>99.974570137549804</v>
      </c>
      <c r="X46" s="106"/>
      <c r="Y46" s="106">
        <v>99.967841136434885</v>
      </c>
      <c r="Z46" s="106"/>
      <c r="AA46" s="106">
        <v>100</v>
      </c>
      <c r="AB46" s="106"/>
      <c r="AC46" s="106">
        <v>100</v>
      </c>
      <c r="AD46" s="38"/>
      <c r="AE46" s="106">
        <f>SUM(AE47+AE50)</f>
        <v>100</v>
      </c>
      <c r="AF46" s="106"/>
      <c r="AG46" s="106">
        <f t="shared" ref="AG46:AI46" si="26">SUM(AG47+AG50)</f>
        <v>100</v>
      </c>
      <c r="AH46" s="106"/>
      <c r="AI46" s="106">
        <f t="shared" si="26"/>
        <v>100</v>
      </c>
      <c r="AJ46" s="106"/>
      <c r="AK46" s="106">
        <f t="shared" ref="AK46" si="27">SUM(AK47+AK50)</f>
        <v>100</v>
      </c>
      <c r="AL46" s="106"/>
    </row>
    <row r="47" spans="1:38" s="52" customFormat="1" ht="12">
      <c r="A47" s="121" t="s">
        <v>67</v>
      </c>
      <c r="B47" s="37">
        <v>14548.584047393431</v>
      </c>
      <c r="C47" s="38"/>
      <c r="D47" s="37">
        <v>17172.76991466758</v>
      </c>
      <c r="E47" s="38"/>
      <c r="F47" s="37">
        <v>12177.624228376088</v>
      </c>
      <c r="G47" s="38"/>
      <c r="H47" s="37">
        <v>13555</v>
      </c>
      <c r="I47" s="38"/>
      <c r="J47" s="37">
        <f>SUM(J48:J49)</f>
        <v>17424.900499864001</v>
      </c>
      <c r="K47" s="38"/>
      <c r="L47" s="37">
        <f>SUM(L48:L49)</f>
        <v>13480.269132728265</v>
      </c>
      <c r="M47" s="37"/>
      <c r="N47" s="37">
        <f t="shared" ref="N47" si="28">SUM(N48:N49)</f>
        <v>13522.539577394109</v>
      </c>
      <c r="O47" s="37"/>
      <c r="P47" s="37">
        <f>SUM(P48:P49)</f>
        <v>12044.035609</v>
      </c>
      <c r="Q47" s="38"/>
      <c r="R47" s="37">
        <f>SUM(R48:R49)</f>
        <v>4041.512988337674</v>
      </c>
      <c r="S47" s="38"/>
      <c r="T47" s="127"/>
      <c r="U47" s="108">
        <v>23.87327782324676</v>
      </c>
      <c r="V47" s="108"/>
      <c r="W47" s="109">
        <v>28.295942850926366</v>
      </c>
      <c r="X47" s="111"/>
      <c r="Y47" s="109">
        <v>21.91200455884923</v>
      </c>
      <c r="Z47" s="111"/>
      <c r="AA47" s="109">
        <v>18.703775251131471</v>
      </c>
      <c r="AB47" s="111"/>
      <c r="AC47" s="164">
        <v>24.503944537413339</v>
      </c>
      <c r="AD47" s="38"/>
      <c r="AE47" s="164">
        <f>L47/SUM($L$47+$L$50)*100</f>
        <v>14.996607620359711</v>
      </c>
      <c r="AF47" s="164"/>
      <c r="AG47" s="164">
        <f>N47/SUM($N$47+$N$50)*100</f>
        <v>10.560802292481723</v>
      </c>
      <c r="AH47" s="164"/>
      <c r="AI47" s="164">
        <f>P47/SUM($P$47+$P$50)*100</f>
        <v>11.555458670580791</v>
      </c>
      <c r="AJ47" s="164"/>
      <c r="AK47" s="164">
        <f>R47/SUM($R$47+$R$50)*100</f>
        <v>6.9653295850128876</v>
      </c>
      <c r="AL47" s="164"/>
    </row>
    <row r="48" spans="1:38" s="24" customFormat="1" ht="12">
      <c r="A48" s="142" t="s">
        <v>16</v>
      </c>
      <c r="B48" s="37">
        <v>14355.040119498795</v>
      </c>
      <c r="C48" s="38"/>
      <c r="D48" s="37">
        <v>16907.863689971324</v>
      </c>
      <c r="E48" s="38"/>
      <c r="F48" s="37">
        <v>11689.933213208249</v>
      </c>
      <c r="G48" s="38"/>
      <c r="H48" s="37">
        <v>12910</v>
      </c>
      <c r="I48" s="38"/>
      <c r="J48" s="37">
        <v>16809.17659055964</v>
      </c>
      <c r="K48" s="38"/>
      <c r="L48" s="37">
        <v>12830.00646733973</v>
      </c>
      <c r="M48" s="38"/>
      <c r="N48" s="37">
        <v>12075.892723873108</v>
      </c>
      <c r="O48" s="38"/>
      <c r="P48" s="37">
        <v>10454.615690000001</v>
      </c>
      <c r="Q48" s="38"/>
      <c r="R48" s="37">
        <v>3407.2382266645986</v>
      </c>
      <c r="S48" s="38"/>
      <c r="T48" s="127"/>
      <c r="U48" s="108">
        <v>23.555684857046113</v>
      </c>
      <c r="V48" s="108"/>
      <c r="W48" s="108">
        <v>27.859451159014874</v>
      </c>
      <c r="X48" s="108"/>
      <c r="Y48" s="108">
        <v>21.034469865114268</v>
      </c>
      <c r="Z48" s="108"/>
      <c r="AA48" s="109">
        <v>17.813776355006073</v>
      </c>
      <c r="AB48" s="108"/>
      <c r="AC48" s="164">
        <v>23.6376931838956</v>
      </c>
      <c r="AD48" s="38"/>
      <c r="AE48" s="164">
        <f t="shared" ref="AE48:AE50" si="29">L48/SUM($L$47+$L$50)*100</f>
        <v>14.273199656691894</v>
      </c>
      <c r="AF48" s="164"/>
      <c r="AG48" s="164">
        <f t="shared" ref="AG48:AG50" si="30">N48/SUM($N$47+$N$50)*100</f>
        <v>9.4310033135520435</v>
      </c>
      <c r="AH48" s="164"/>
      <c r="AI48" s="164">
        <f>P48/SUM($P$47+$P$50)*100</f>
        <v>10.030514973928327</v>
      </c>
      <c r="AJ48" s="164"/>
      <c r="AK48" s="164">
        <f>R48/SUM($R$47+$R$50)*100</f>
        <v>5.8721912540816223</v>
      </c>
      <c r="AL48" s="164"/>
    </row>
    <row r="49" spans="1:38" s="24" customFormat="1" ht="12">
      <c r="A49" s="142" t="s">
        <v>17</v>
      </c>
      <c r="B49" s="37">
        <v>193.54392789463606</v>
      </c>
      <c r="C49" s="38" t="s">
        <v>72</v>
      </c>
      <c r="D49" s="37">
        <v>264.90622469625634</v>
      </c>
      <c r="E49" s="38"/>
      <c r="F49" s="37">
        <v>487.69101516783849</v>
      </c>
      <c r="G49" s="38"/>
      <c r="H49" s="37">
        <v>645</v>
      </c>
      <c r="I49" s="38"/>
      <c r="J49" s="37">
        <v>615.72390930436063</v>
      </c>
      <c r="K49" s="38"/>
      <c r="L49" s="37">
        <v>650.26266538853372</v>
      </c>
      <c r="M49" s="38"/>
      <c r="N49" s="37">
        <v>1446.6468535210004</v>
      </c>
      <c r="O49" s="38"/>
      <c r="P49" s="37">
        <v>1589.4199189999999</v>
      </c>
      <c r="Q49" s="38"/>
      <c r="R49" s="37">
        <v>634.2747616730752</v>
      </c>
      <c r="S49" s="38"/>
      <c r="T49" s="127"/>
      <c r="U49" s="108">
        <v>0.31759296620064636</v>
      </c>
      <c r="V49" s="108"/>
      <c r="W49" s="108">
        <v>0.43649169191148657</v>
      </c>
      <c r="X49" s="108"/>
      <c r="Y49" s="108">
        <v>0.87753469373496384</v>
      </c>
      <c r="Z49" s="108"/>
      <c r="AA49" s="109">
        <v>0.88999889612540006</v>
      </c>
      <c r="AB49" s="108"/>
      <c r="AC49" s="164">
        <v>0.86625135351773985</v>
      </c>
      <c r="AD49" s="38"/>
      <c r="AE49" s="164">
        <f t="shared" si="29"/>
        <v>0.72340796366781845</v>
      </c>
      <c r="AF49" s="164"/>
      <c r="AG49" s="164">
        <f t="shared" si="30"/>
        <v>1.1297989789296801</v>
      </c>
      <c r="AH49" s="164"/>
      <c r="AI49" s="164">
        <f>P49/SUM($P$47+$P$50)*100</f>
        <v>1.5249436966524637</v>
      </c>
      <c r="AJ49" s="164"/>
      <c r="AK49" s="164">
        <f>R49/SUM($R$47+$R$50)*100</f>
        <v>1.0931383309312637</v>
      </c>
      <c r="AL49" s="164"/>
    </row>
    <row r="50" spans="1:38" s="52" customFormat="1" ht="12">
      <c r="A50" s="121" t="s">
        <v>66</v>
      </c>
      <c r="B50" s="37">
        <v>46392.289489572868</v>
      </c>
      <c r="C50" s="38"/>
      <c r="D50" s="37">
        <v>43501.663142216144</v>
      </c>
      <c r="E50" s="38"/>
      <c r="F50" s="37">
        <v>43379.629833524064</v>
      </c>
      <c r="G50" s="38"/>
      <c r="H50" s="37">
        <v>58917</v>
      </c>
      <c r="I50" s="38"/>
      <c r="J50" s="37">
        <v>53692.315003820491</v>
      </c>
      <c r="K50" s="38"/>
      <c r="L50" s="37">
        <v>76408.520878868527</v>
      </c>
      <c r="M50" s="38"/>
      <c r="N50" s="37">
        <v>114522.08433362123</v>
      </c>
      <c r="O50" s="38"/>
      <c r="P50" s="37">
        <v>92184.069499999998</v>
      </c>
      <c r="Q50" s="38"/>
      <c r="R50" s="37">
        <v>53981.771323056426</v>
      </c>
      <c r="S50" s="38"/>
      <c r="T50" s="127"/>
      <c r="U50" s="108">
        <v>76.126722176753219</v>
      </c>
      <c r="V50" s="108"/>
      <c r="W50" s="108">
        <v>71.678627286623438</v>
      </c>
      <c r="X50" s="111"/>
      <c r="Y50" s="108">
        <v>78.055836577585652</v>
      </c>
      <c r="Z50" s="111"/>
      <c r="AA50" s="109">
        <v>81.296224748868525</v>
      </c>
      <c r="AB50" s="111"/>
      <c r="AC50" s="164">
        <v>75.496055462586654</v>
      </c>
      <c r="AD50" s="38"/>
      <c r="AE50" s="164">
        <f t="shared" si="29"/>
        <v>85.003392379640289</v>
      </c>
      <c r="AF50" s="164"/>
      <c r="AG50" s="164">
        <f t="shared" si="30"/>
        <v>89.439197707518275</v>
      </c>
      <c r="AH50" s="164"/>
      <c r="AI50" s="164">
        <f>P50/SUM($P$47+$P$50)*100</f>
        <v>88.444541329419209</v>
      </c>
      <c r="AJ50" s="164"/>
      <c r="AK50" s="164">
        <f>R50/SUM($R$47+$R$50)*100</f>
        <v>93.034670414987119</v>
      </c>
      <c r="AL50" s="164"/>
    </row>
    <row r="51" spans="1:38" s="52" customFormat="1" ht="12">
      <c r="A51" s="121" t="s">
        <v>3</v>
      </c>
      <c r="B51" s="37">
        <v>0</v>
      </c>
      <c r="C51" s="38"/>
      <c r="D51" s="37">
        <v>21.212438715071595</v>
      </c>
      <c r="E51" s="38" t="s">
        <v>72</v>
      </c>
      <c r="F51" s="37">
        <v>232.65614054447053</v>
      </c>
      <c r="G51" s="38" t="s">
        <v>72</v>
      </c>
      <c r="H51" s="37">
        <v>593</v>
      </c>
      <c r="I51" s="38"/>
      <c r="J51" s="37">
        <v>604.24324508050154</v>
      </c>
      <c r="K51" s="38"/>
      <c r="L51" s="37">
        <v>891.35844311763094</v>
      </c>
      <c r="M51" s="38"/>
      <c r="N51" s="37">
        <v>3620.0041358558688</v>
      </c>
      <c r="O51" s="38"/>
      <c r="P51" s="37">
        <v>9286.5608300000004</v>
      </c>
      <c r="Q51" s="38"/>
      <c r="R51" s="37">
        <v>5785.2701472662802</v>
      </c>
      <c r="S51" s="38"/>
      <c r="T51" s="127"/>
      <c r="U51" s="40">
        <v>0</v>
      </c>
      <c r="V51" s="40"/>
      <c r="W51" s="104" t="s">
        <v>81</v>
      </c>
      <c r="X51" s="111"/>
      <c r="Y51" s="104" t="s">
        <v>81</v>
      </c>
      <c r="Z51" s="111"/>
      <c r="AA51" s="104" t="s">
        <v>81</v>
      </c>
      <c r="AB51" s="111"/>
      <c r="AC51" s="164" t="s">
        <v>81</v>
      </c>
      <c r="AD51" s="38"/>
      <c r="AE51" s="164" t="s">
        <v>81</v>
      </c>
      <c r="AF51" s="164"/>
      <c r="AG51" s="164" t="s">
        <v>81</v>
      </c>
      <c r="AH51" s="164"/>
      <c r="AI51" s="164" t="s">
        <v>81</v>
      </c>
      <c r="AJ51" s="164"/>
      <c r="AK51" s="164" t="s">
        <v>81</v>
      </c>
      <c r="AL51" s="164"/>
    </row>
    <row r="52" spans="1:38" s="24" customFormat="1" ht="6.6" customHeight="1">
      <c r="A52" s="27"/>
      <c r="B52" s="37"/>
      <c r="C52" s="38"/>
      <c r="D52" s="37"/>
      <c r="E52" s="38"/>
      <c r="F52" s="37"/>
      <c r="G52" s="38"/>
      <c r="H52" s="37"/>
      <c r="I52" s="38"/>
      <c r="J52" s="38"/>
      <c r="K52" s="38"/>
      <c r="L52" s="38"/>
      <c r="M52" s="38"/>
      <c r="N52" s="38"/>
      <c r="O52" s="38"/>
      <c r="P52" s="38"/>
      <c r="Q52" s="38"/>
      <c r="R52" s="38"/>
      <c r="S52" s="38"/>
      <c r="T52" s="127"/>
      <c r="U52" s="108"/>
      <c r="V52" s="108"/>
      <c r="W52" s="108"/>
      <c r="X52" s="108"/>
      <c r="Y52" s="108"/>
      <c r="Z52" s="108"/>
      <c r="AA52" s="108"/>
      <c r="AB52" s="108"/>
      <c r="AC52" s="38"/>
      <c r="AD52" s="38"/>
      <c r="AE52" s="38"/>
      <c r="AF52" s="38"/>
      <c r="AG52" s="38"/>
      <c r="AH52" s="38"/>
      <c r="AI52" s="38"/>
      <c r="AJ52" s="38"/>
      <c r="AK52" s="38"/>
      <c r="AL52" s="38"/>
    </row>
    <row r="53" spans="1:38" s="28" customFormat="1" ht="24">
      <c r="A53" s="12" t="s">
        <v>117</v>
      </c>
      <c r="B53" s="43">
        <v>60940.873536966268</v>
      </c>
      <c r="C53" s="34"/>
      <c r="D53" s="43">
        <v>60695.645495598925</v>
      </c>
      <c r="E53" s="34"/>
      <c r="F53" s="43">
        <v>55789.910202444633</v>
      </c>
      <c r="G53" s="34"/>
      <c r="H53" s="43">
        <v>73065</v>
      </c>
      <c r="I53" s="34"/>
      <c r="J53" s="43">
        <f>SUM(J54:J56)</f>
        <v>71721.458748765232</v>
      </c>
      <c r="K53" s="43"/>
      <c r="L53" s="43">
        <f t="shared" ref="L53:R53" si="31">SUM(L54:L56)</f>
        <v>90780.148454713912</v>
      </c>
      <c r="M53" s="43"/>
      <c r="N53" s="43">
        <f t="shared" si="31"/>
        <v>131664.62804687128</v>
      </c>
      <c r="O53" s="43"/>
      <c r="P53" s="43">
        <f t="shared" si="31"/>
        <v>113514.66594199999</v>
      </c>
      <c r="Q53" s="34"/>
      <c r="R53" s="43">
        <f t="shared" si="31"/>
        <v>63808.554458660452</v>
      </c>
      <c r="S53" s="34"/>
      <c r="T53" s="126"/>
      <c r="U53" s="106">
        <v>99.999999999999929</v>
      </c>
      <c r="V53" s="106"/>
      <c r="W53" s="106">
        <v>100.00000000000028</v>
      </c>
      <c r="X53" s="106"/>
      <c r="Y53" s="106">
        <v>99.99999999999973</v>
      </c>
      <c r="Z53" s="106"/>
      <c r="AA53" s="106">
        <v>100</v>
      </c>
      <c r="AB53" s="106"/>
      <c r="AC53" s="106">
        <v>100</v>
      </c>
      <c r="AD53" s="34"/>
      <c r="AE53" s="106">
        <f>SUM(AE54:AE55)</f>
        <v>100</v>
      </c>
      <c r="AF53" s="106"/>
      <c r="AG53" s="106">
        <f t="shared" ref="AG53:AI53" si="32">SUM(AG54:AG55)</f>
        <v>100</v>
      </c>
      <c r="AH53" s="106"/>
      <c r="AI53" s="106">
        <f t="shared" si="32"/>
        <v>100</v>
      </c>
      <c r="AJ53" s="106"/>
      <c r="AK53" s="106">
        <f t="shared" ref="AK53" si="33">SUM(AK54:AK55)</f>
        <v>100</v>
      </c>
      <c r="AL53" s="106"/>
    </row>
    <row r="54" spans="1:38" s="52" customFormat="1" ht="12">
      <c r="A54" s="121" t="s">
        <v>67</v>
      </c>
      <c r="B54" s="37">
        <v>3828.0348025547132</v>
      </c>
      <c r="C54" s="38"/>
      <c r="D54" s="37">
        <v>5703.7610055142268</v>
      </c>
      <c r="E54" s="38"/>
      <c r="F54" s="37">
        <v>4744.5588138278072</v>
      </c>
      <c r="G54" s="38"/>
      <c r="H54" s="37">
        <v>4813</v>
      </c>
      <c r="I54" s="38"/>
      <c r="J54" s="37">
        <v>8555.5343149377532</v>
      </c>
      <c r="K54" s="38"/>
      <c r="L54" s="37">
        <v>7679.8441909467101</v>
      </c>
      <c r="M54" s="38"/>
      <c r="N54" s="37">
        <v>7660.7306289852941</v>
      </c>
      <c r="O54" s="38"/>
      <c r="P54" s="37">
        <v>5936.779211</v>
      </c>
      <c r="Q54" s="38"/>
      <c r="R54" s="37">
        <v>1859.8142323037439</v>
      </c>
      <c r="S54" s="38"/>
      <c r="T54" s="127"/>
      <c r="U54" s="108">
        <v>6.2815555150069411</v>
      </c>
      <c r="V54" s="108"/>
      <c r="W54" s="108">
        <v>9.398209854865863</v>
      </c>
      <c r="X54" s="111"/>
      <c r="Y54" s="108">
        <v>8.5371984229954254</v>
      </c>
      <c r="Z54" s="111"/>
      <c r="AA54" s="109">
        <v>6.641185561320234</v>
      </c>
      <c r="AB54" s="111"/>
      <c r="AC54" s="164">
        <v>12.026935837597705</v>
      </c>
      <c r="AD54" s="38"/>
      <c r="AE54" s="164">
        <f>L54/SUM($L$54:$L$55)*100</f>
        <v>8.5446278549010426</v>
      </c>
      <c r="AF54" s="164"/>
      <c r="AG54" s="164">
        <f>N54/SUM($N$54:$N$55)*100</f>
        <v>5.9828600334748288</v>
      </c>
      <c r="AH54" s="164"/>
      <c r="AI54" s="164">
        <f>P54/SUM($P$54:$P$55)*100</f>
        <v>5.6966522865428137</v>
      </c>
      <c r="AJ54" s="164"/>
      <c r="AK54" s="164">
        <f>R54/SUM($R$54:$R$55)*100</f>
        <v>3.2060073087305185</v>
      </c>
      <c r="AL54" s="164"/>
    </row>
    <row r="55" spans="1:38" s="52" customFormat="1" ht="12">
      <c r="A55" s="121" t="s">
        <v>66</v>
      </c>
      <c r="B55" s="37">
        <v>57112.838734411554</v>
      </c>
      <c r="C55" s="38"/>
      <c r="D55" s="37">
        <v>54986.10540091803</v>
      </c>
      <c r="E55" s="38"/>
      <c r="F55" s="37">
        <v>50830.567577144415</v>
      </c>
      <c r="G55" s="38"/>
      <c r="H55" s="37">
        <v>67659</v>
      </c>
      <c r="I55" s="38"/>
      <c r="J55" s="37">
        <v>62583.202111447048</v>
      </c>
      <c r="K55" s="38"/>
      <c r="L55" s="37">
        <v>82199.367886635955</v>
      </c>
      <c r="M55" s="38"/>
      <c r="N55" s="37">
        <v>120383.8932820301</v>
      </c>
      <c r="O55" s="38"/>
      <c r="P55" s="37">
        <v>98278.449529999998</v>
      </c>
      <c r="Q55" s="38"/>
      <c r="R55" s="37">
        <v>56150.478733627569</v>
      </c>
      <c r="S55" s="38"/>
      <c r="T55" s="127"/>
      <c r="U55" s="108">
        <v>93.718444484992986</v>
      </c>
      <c r="V55" s="108"/>
      <c r="W55" s="108">
        <v>90.601790145134416</v>
      </c>
      <c r="X55" s="111"/>
      <c r="Y55" s="108">
        <v>91.462801577004299</v>
      </c>
      <c r="Z55" s="111"/>
      <c r="AA55" s="109">
        <v>93.358814438679772</v>
      </c>
      <c r="AB55" s="111"/>
      <c r="AC55" s="164">
        <v>87.973064162402295</v>
      </c>
      <c r="AD55" s="38"/>
      <c r="AE55" s="164">
        <f>L55/SUM($L$54:$L$55)*100</f>
        <v>91.455372145098963</v>
      </c>
      <c r="AF55" s="164"/>
      <c r="AG55" s="164">
        <f>N55/SUM($N$54:$N$55)*100</f>
        <v>94.017139966525164</v>
      </c>
      <c r="AH55" s="164"/>
      <c r="AI55" s="164">
        <f>P55/SUM($P$54:$P$55)*100</f>
        <v>94.303347713457185</v>
      </c>
      <c r="AJ55" s="164"/>
      <c r="AK55" s="164">
        <f>R55/SUM($R$54:$R$55)*100</f>
        <v>96.79399269126948</v>
      </c>
      <c r="AL55" s="164"/>
    </row>
    <row r="56" spans="1:38" s="52" customFormat="1" ht="12">
      <c r="A56" s="121" t="s">
        <v>3</v>
      </c>
      <c r="B56" s="37">
        <v>0</v>
      </c>
      <c r="C56" s="38"/>
      <c r="D56" s="37">
        <v>5.7790891666666662</v>
      </c>
      <c r="E56" s="38" t="s">
        <v>72</v>
      </c>
      <c r="F56" s="37">
        <v>214.78381147241677</v>
      </c>
      <c r="G56" s="38" t="s">
        <v>72</v>
      </c>
      <c r="H56" s="37">
        <v>593</v>
      </c>
      <c r="I56" s="38"/>
      <c r="J56" s="37">
        <v>582.72232238042659</v>
      </c>
      <c r="K56" s="38"/>
      <c r="L56" s="37">
        <v>900.93637713125543</v>
      </c>
      <c r="M56" s="38"/>
      <c r="N56" s="37">
        <v>3620.0041358558688</v>
      </c>
      <c r="O56" s="38"/>
      <c r="P56" s="37">
        <v>9299.4372010000006</v>
      </c>
      <c r="Q56" s="38"/>
      <c r="R56" s="37">
        <v>5798.2614927291388</v>
      </c>
      <c r="S56" s="38"/>
      <c r="T56" s="127"/>
      <c r="U56" s="40">
        <v>0</v>
      </c>
      <c r="V56" s="108"/>
      <c r="W56" s="104" t="s">
        <v>81</v>
      </c>
      <c r="X56" s="111"/>
      <c r="Y56" s="104" t="s">
        <v>81</v>
      </c>
      <c r="Z56" s="111"/>
      <c r="AA56" s="104" t="s">
        <v>81</v>
      </c>
      <c r="AB56" s="111"/>
      <c r="AC56" s="164" t="s">
        <v>81</v>
      </c>
      <c r="AD56" s="38"/>
      <c r="AE56" s="164" t="s">
        <v>81</v>
      </c>
      <c r="AF56" s="164"/>
      <c r="AG56" s="164" t="s">
        <v>81</v>
      </c>
      <c r="AH56" s="164"/>
      <c r="AI56" s="164" t="s">
        <v>81</v>
      </c>
      <c r="AJ56" s="164"/>
      <c r="AK56" s="164" t="s">
        <v>81</v>
      </c>
      <c r="AL56" s="164"/>
    </row>
    <row r="57" spans="1:38" ht="6.6" customHeight="1" thickBot="1">
      <c r="A57" s="101"/>
      <c r="B57" s="63"/>
      <c r="C57" s="64"/>
      <c r="D57" s="63"/>
      <c r="E57" s="64"/>
      <c r="F57" s="63"/>
      <c r="G57" s="64"/>
      <c r="H57" s="63"/>
      <c r="I57" s="64"/>
      <c r="J57" s="64"/>
      <c r="K57" s="64"/>
      <c r="L57" s="64"/>
      <c r="M57" s="64"/>
      <c r="N57" s="64"/>
      <c r="O57" s="64"/>
      <c r="P57" s="64"/>
      <c r="Q57" s="64"/>
      <c r="R57" s="64"/>
      <c r="S57" s="64"/>
      <c r="T57" s="102"/>
      <c r="U57" s="67"/>
      <c r="V57" s="68"/>
      <c r="W57" s="67"/>
      <c r="X57" s="68"/>
      <c r="Y57" s="67"/>
      <c r="Z57" s="68"/>
      <c r="AA57" s="67"/>
      <c r="AB57" s="68"/>
      <c r="AC57" s="64"/>
      <c r="AD57" s="64"/>
      <c r="AE57" s="64"/>
      <c r="AF57" s="64"/>
      <c r="AG57" s="64"/>
      <c r="AH57" s="64"/>
      <c r="AI57" s="64"/>
      <c r="AJ57" s="64"/>
      <c r="AK57" s="64"/>
      <c r="AL57" s="64"/>
    </row>
    <row r="58" spans="1:38" ht="6.6" customHeight="1">
      <c r="A58" s="71"/>
      <c r="B58" s="71"/>
      <c r="C58" s="72"/>
      <c r="D58" s="71"/>
      <c r="E58" s="72"/>
      <c r="F58" s="71"/>
      <c r="G58" s="72"/>
      <c r="H58" s="71"/>
      <c r="I58" s="72"/>
      <c r="J58" s="72"/>
      <c r="K58" s="72"/>
      <c r="L58" s="72"/>
      <c r="M58" s="72"/>
      <c r="N58" s="72"/>
      <c r="O58" s="72"/>
      <c r="P58" s="72"/>
      <c r="Q58" s="72"/>
      <c r="R58" s="72"/>
      <c r="S58" s="72"/>
      <c r="AC58" s="72"/>
      <c r="AD58" s="72"/>
      <c r="AE58" s="72"/>
      <c r="AF58" s="72"/>
      <c r="AG58" s="72"/>
      <c r="AH58" s="72"/>
      <c r="AI58" s="72"/>
      <c r="AJ58" s="72"/>
      <c r="AK58" s="72"/>
      <c r="AL58" s="72"/>
    </row>
    <row r="59" spans="1:38">
      <c r="A59" s="73" t="s">
        <v>162</v>
      </c>
      <c r="B59" s="71"/>
      <c r="C59" s="72"/>
      <c r="D59" s="71"/>
      <c r="E59" s="72"/>
      <c r="F59" s="71"/>
      <c r="G59" s="72"/>
      <c r="H59" s="71"/>
      <c r="I59" s="72"/>
      <c r="J59" s="72"/>
      <c r="K59" s="72"/>
      <c r="L59" s="72"/>
      <c r="M59" s="72"/>
      <c r="N59" s="72"/>
      <c r="O59" s="72"/>
      <c r="P59" s="72"/>
      <c r="Q59" s="72"/>
      <c r="R59" s="72"/>
      <c r="S59" s="72"/>
      <c r="AC59" s="72"/>
      <c r="AD59" s="72"/>
      <c r="AE59" s="72"/>
      <c r="AF59" s="72"/>
      <c r="AG59" s="72"/>
      <c r="AH59" s="72"/>
      <c r="AI59" s="72"/>
      <c r="AJ59" s="72"/>
      <c r="AK59" s="72"/>
      <c r="AL59" s="72"/>
    </row>
    <row r="60" spans="1:38" s="4" customFormat="1" ht="14.25" customHeight="1">
      <c r="A60" s="269" t="s">
        <v>159</v>
      </c>
      <c r="B60" s="269"/>
      <c r="C60" s="269"/>
      <c r="D60" s="269"/>
      <c r="E60" s="269"/>
      <c r="F60" s="269"/>
      <c r="G60" s="269"/>
      <c r="H60" s="269"/>
      <c r="I60" s="269"/>
      <c r="J60" s="269"/>
      <c r="K60" s="269"/>
      <c r="L60" s="269"/>
      <c r="M60" s="269"/>
      <c r="N60" s="269"/>
      <c r="O60" s="269"/>
      <c r="P60" s="269"/>
      <c r="Q60" s="269"/>
      <c r="R60" s="269"/>
      <c r="S60" s="269"/>
      <c r="T60" s="269"/>
      <c r="U60" s="269"/>
      <c r="V60" s="269"/>
      <c r="W60" s="269"/>
      <c r="X60" s="269"/>
      <c r="Y60" s="269"/>
      <c r="Z60" s="269"/>
      <c r="AA60" s="269"/>
      <c r="AB60" s="269"/>
    </row>
    <row r="61" spans="1:38" s="4" customFormat="1" ht="11.25">
      <c r="A61" s="124" t="s">
        <v>73</v>
      </c>
      <c r="B61" s="18"/>
      <c r="C61" s="129"/>
      <c r="D61" s="131"/>
      <c r="E61" s="130"/>
      <c r="F61" s="131"/>
      <c r="G61" s="130"/>
      <c r="H61" s="131"/>
      <c r="I61" s="130"/>
      <c r="J61" s="130"/>
      <c r="K61" s="130"/>
      <c r="L61" s="130"/>
      <c r="M61" s="130"/>
      <c r="N61" s="130"/>
      <c r="O61" s="130"/>
      <c r="P61" s="130"/>
      <c r="Q61" s="130"/>
      <c r="R61" s="130"/>
      <c r="S61" s="130"/>
      <c r="T61" s="130"/>
      <c r="AC61" s="130"/>
      <c r="AD61" s="130"/>
      <c r="AE61" s="130"/>
      <c r="AF61" s="130"/>
      <c r="AG61" s="130"/>
      <c r="AH61" s="130"/>
      <c r="AI61" s="130"/>
      <c r="AJ61" s="130"/>
      <c r="AK61" s="130"/>
      <c r="AL61" s="130"/>
    </row>
    <row r="62" spans="1:38" s="4" customFormat="1" ht="11.25">
      <c r="A62" s="4" t="s">
        <v>95</v>
      </c>
      <c r="B62" s="122"/>
      <c r="C62" s="132"/>
      <c r="D62" s="123"/>
      <c r="E62" s="133"/>
      <c r="F62" s="123"/>
      <c r="G62" s="133"/>
      <c r="H62" s="123"/>
      <c r="I62" s="133"/>
      <c r="J62" s="133"/>
      <c r="K62" s="133"/>
      <c r="L62" s="133"/>
      <c r="M62" s="133"/>
      <c r="N62" s="133"/>
      <c r="O62" s="133"/>
      <c r="P62" s="133"/>
      <c r="Q62" s="133"/>
      <c r="R62" s="133"/>
      <c r="S62" s="133"/>
      <c r="T62" s="133"/>
      <c r="AC62" s="133"/>
      <c r="AD62" s="133"/>
      <c r="AE62" s="133"/>
      <c r="AF62" s="133"/>
      <c r="AG62" s="133"/>
      <c r="AH62" s="133"/>
      <c r="AI62" s="133"/>
      <c r="AJ62" s="133"/>
      <c r="AK62" s="133"/>
      <c r="AL62" s="133"/>
    </row>
    <row r="63" spans="1:38" s="4" customFormat="1" ht="11.25">
      <c r="A63" s="4" t="s">
        <v>207</v>
      </c>
      <c r="C63" s="134"/>
      <c r="E63" s="130"/>
      <c r="G63" s="130"/>
      <c r="I63" s="130"/>
      <c r="J63" s="130"/>
      <c r="K63" s="130"/>
      <c r="L63" s="130"/>
      <c r="M63" s="130"/>
      <c r="N63" s="130"/>
      <c r="O63" s="130"/>
      <c r="P63" s="130"/>
      <c r="Q63" s="130"/>
      <c r="R63" s="130"/>
      <c r="S63" s="130"/>
      <c r="T63" s="130"/>
      <c r="AC63" s="130"/>
      <c r="AD63" s="130"/>
      <c r="AE63" s="130"/>
      <c r="AF63" s="130"/>
      <c r="AG63" s="130"/>
      <c r="AH63" s="130"/>
      <c r="AI63" s="130"/>
      <c r="AJ63" s="130"/>
      <c r="AK63" s="130"/>
      <c r="AL63" s="130"/>
    </row>
    <row r="66" spans="1:38">
      <c r="A66" s="49"/>
      <c r="C66" s="100"/>
      <c r="E66" s="100"/>
      <c r="G66" s="100"/>
      <c r="I66" s="100"/>
      <c r="J66" s="100"/>
      <c r="K66" s="100"/>
      <c r="L66" s="100"/>
      <c r="M66" s="100"/>
      <c r="N66" s="100"/>
      <c r="O66" s="100"/>
      <c r="P66" s="100"/>
      <c r="Q66" s="100"/>
      <c r="R66" s="100"/>
      <c r="S66" s="100"/>
      <c r="AC66" s="100"/>
      <c r="AD66" s="100"/>
      <c r="AE66" s="100"/>
      <c r="AF66" s="100"/>
      <c r="AG66" s="100"/>
      <c r="AH66" s="100"/>
      <c r="AI66" s="100"/>
      <c r="AJ66" s="100"/>
      <c r="AK66" s="100"/>
      <c r="AL66" s="100"/>
    </row>
    <row r="67" spans="1:38">
      <c r="A67" s="54"/>
      <c r="B67" s="120"/>
      <c r="C67" s="120"/>
      <c r="E67" s="100"/>
      <c r="G67" s="100"/>
      <c r="I67" s="100"/>
      <c r="J67" s="100"/>
      <c r="K67" s="100"/>
      <c r="L67" s="100"/>
      <c r="M67" s="100"/>
      <c r="N67" s="100"/>
      <c r="O67" s="100"/>
      <c r="P67" s="100"/>
      <c r="Q67" s="100"/>
      <c r="R67" s="100"/>
      <c r="S67" s="100"/>
      <c r="AC67" s="100"/>
      <c r="AD67" s="100"/>
      <c r="AE67" s="100"/>
      <c r="AF67" s="100"/>
      <c r="AG67" s="100"/>
      <c r="AH67" s="100"/>
      <c r="AI67" s="100"/>
      <c r="AJ67" s="100"/>
      <c r="AK67" s="100"/>
      <c r="AL67" s="100"/>
    </row>
    <row r="68" spans="1:38">
      <c r="A68" s="54"/>
      <c r="B68" s="120"/>
      <c r="C68" s="120"/>
      <c r="E68" s="100"/>
      <c r="G68" s="100"/>
      <c r="I68" s="100"/>
      <c r="J68" s="100"/>
      <c r="K68" s="100"/>
      <c r="L68" s="100"/>
      <c r="M68" s="100"/>
      <c r="N68" s="100"/>
      <c r="O68" s="100"/>
      <c r="P68" s="100"/>
      <c r="Q68" s="100"/>
      <c r="R68" s="100"/>
      <c r="S68" s="100"/>
      <c r="AC68" s="100"/>
      <c r="AD68" s="100"/>
      <c r="AE68" s="100"/>
      <c r="AF68" s="100"/>
      <c r="AG68" s="100"/>
      <c r="AH68" s="100"/>
      <c r="AI68" s="100"/>
      <c r="AJ68" s="100"/>
      <c r="AK68" s="100"/>
      <c r="AL68" s="100"/>
    </row>
    <row r="69" spans="1:38">
      <c r="A69" s="54"/>
      <c r="B69" s="120"/>
      <c r="C69" s="120"/>
      <c r="E69" s="100"/>
      <c r="G69" s="100"/>
      <c r="I69" s="100"/>
      <c r="J69" s="100"/>
      <c r="K69" s="100"/>
      <c r="L69" s="100"/>
      <c r="M69" s="100"/>
      <c r="N69" s="100"/>
      <c r="O69" s="100"/>
      <c r="P69" s="100"/>
      <c r="Q69" s="100"/>
      <c r="R69" s="100"/>
      <c r="S69" s="100"/>
      <c r="AC69" s="100"/>
      <c r="AD69" s="100"/>
      <c r="AE69" s="100"/>
      <c r="AF69" s="100"/>
      <c r="AG69" s="100"/>
      <c r="AH69" s="100"/>
      <c r="AI69" s="100"/>
      <c r="AJ69" s="100"/>
      <c r="AK69" s="100"/>
      <c r="AL69" s="100"/>
    </row>
    <row r="70" spans="1:38">
      <c r="A70" s="49"/>
      <c r="B70" s="120"/>
      <c r="C70" s="120"/>
      <c r="E70" s="100"/>
      <c r="G70" s="100"/>
      <c r="I70" s="100"/>
      <c r="J70" s="100"/>
      <c r="K70" s="100"/>
      <c r="L70" s="100"/>
      <c r="M70" s="100"/>
      <c r="N70" s="100"/>
      <c r="O70" s="100"/>
      <c r="P70" s="100"/>
      <c r="Q70" s="100"/>
      <c r="R70" s="100"/>
      <c r="S70" s="100"/>
      <c r="AC70" s="100"/>
      <c r="AD70" s="100"/>
      <c r="AE70" s="100"/>
      <c r="AF70" s="100"/>
      <c r="AG70" s="100"/>
      <c r="AH70" s="100"/>
      <c r="AI70" s="100"/>
      <c r="AJ70" s="100"/>
      <c r="AK70" s="100"/>
      <c r="AL70" s="100"/>
    </row>
    <row r="71" spans="1:38">
      <c r="A71" s="55"/>
      <c r="C71" s="100"/>
      <c r="E71" s="100"/>
      <c r="G71" s="100"/>
      <c r="I71" s="100"/>
      <c r="J71" s="100"/>
      <c r="K71" s="100"/>
      <c r="L71" s="100"/>
      <c r="M71" s="100"/>
      <c r="N71" s="100"/>
      <c r="O71" s="100"/>
      <c r="P71" s="100"/>
      <c r="Q71" s="100"/>
      <c r="R71" s="100"/>
      <c r="S71" s="100"/>
      <c r="AC71" s="100"/>
      <c r="AD71" s="100"/>
      <c r="AE71" s="100"/>
      <c r="AF71" s="100"/>
      <c r="AG71" s="100"/>
      <c r="AH71" s="100"/>
      <c r="AI71" s="100"/>
      <c r="AJ71" s="100"/>
      <c r="AK71" s="100"/>
      <c r="AL71" s="100"/>
    </row>
  </sheetData>
  <mergeCells count="24">
    <mergeCell ref="AK10:AL10"/>
    <mergeCell ref="P10:Q10"/>
    <mergeCell ref="A60:AB60"/>
    <mergeCell ref="AA10:AB10"/>
    <mergeCell ref="Y10:Z10"/>
    <mergeCell ref="J10:K10"/>
    <mergeCell ref="L10:M10"/>
    <mergeCell ref="R10:S10"/>
    <mergeCell ref="U7:AL7"/>
    <mergeCell ref="A1:AL1"/>
    <mergeCell ref="B7:S7"/>
    <mergeCell ref="AG10:AH10"/>
    <mergeCell ref="AI10:AJ10"/>
    <mergeCell ref="AC10:AD10"/>
    <mergeCell ref="B4:AJ4"/>
    <mergeCell ref="A4:A10"/>
    <mergeCell ref="B10:C10"/>
    <mergeCell ref="D10:E10"/>
    <mergeCell ref="U10:V10"/>
    <mergeCell ref="W10:X10"/>
    <mergeCell ref="H10:I10"/>
    <mergeCell ref="F10:G10"/>
    <mergeCell ref="N10:O10"/>
    <mergeCell ref="AE10:AF10"/>
  </mergeCells>
  <printOptions horizontalCentered="1"/>
  <pageMargins left="0.78740157480314965" right="0.78740157480314965" top="0.78740157480314965" bottom="0.78740157480314965" header="0.39370078740157483" footer="0.39370078740157483"/>
  <pageSetup scale="75" orientation="portrait" r:id="rId1"/>
  <headerFooter alignWithMargins="0"/>
  <ignoredErrors>
    <ignoredError sqref="J16 L16 J40 J47"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AZ624"/>
  <sheetViews>
    <sheetView showGridLines="0" zoomScaleNormal="100" workbookViewId="0">
      <pane xSplit="1" ySplit="11" topLeftCell="B12" activePane="bottomRight" state="frozen"/>
      <selection activeCell="B13" sqref="B13"/>
      <selection pane="topRight" activeCell="B13" sqref="B13"/>
      <selection pane="bottomLeft" activeCell="B13" sqref="B13"/>
      <selection pane="bottomRight" activeCell="B12" sqref="B12"/>
    </sheetView>
  </sheetViews>
  <sheetFormatPr baseColWidth="10" defaultColWidth="11.42578125" defaultRowHeight="12.75"/>
  <cols>
    <col min="1" max="1" width="30.7109375" style="100" customWidth="1"/>
    <col min="2" max="2" width="8.7109375" style="100" customWidth="1"/>
    <col min="3" max="3" width="2.7109375" style="22" customWidth="1"/>
    <col min="4" max="4" width="8.7109375" style="100" customWidth="1"/>
    <col min="5" max="5" width="2.7109375" style="22" customWidth="1"/>
    <col min="6" max="6" width="8.7109375" style="100" customWidth="1"/>
    <col min="7" max="7" width="2.7109375" style="22" customWidth="1"/>
    <col min="8" max="8" width="8.7109375" style="100" customWidth="1"/>
    <col min="9" max="9" width="2.7109375" style="22" customWidth="1"/>
    <col min="10" max="10" width="8.5703125" style="22" customWidth="1"/>
    <col min="11" max="11" width="2.7109375" style="22" customWidth="1"/>
    <col min="12" max="12" width="8.7109375" style="22" customWidth="1"/>
    <col min="13" max="13" width="2.7109375" style="22" customWidth="1"/>
    <col min="14" max="14" width="8.7109375" style="22" customWidth="1"/>
    <col min="15" max="15" width="2.7109375" style="22" customWidth="1"/>
    <col min="16" max="16" width="8.7109375" style="22" customWidth="1"/>
    <col min="17" max="17" width="2.7109375" style="22" customWidth="1"/>
    <col min="18" max="18" width="7.85546875" style="22" customWidth="1"/>
    <col min="19" max="19" width="2.7109375" style="22" customWidth="1"/>
    <col min="20" max="20" width="1.7109375" style="100" customWidth="1"/>
    <col min="21" max="21" width="8.7109375" style="100" customWidth="1"/>
    <col min="22" max="22" width="2.7109375" style="100" customWidth="1"/>
    <col min="23" max="23" width="8.7109375" style="100" customWidth="1"/>
    <col min="24" max="24" width="2.7109375" style="100" customWidth="1"/>
    <col min="25" max="25" width="8.7109375" style="100" customWidth="1"/>
    <col min="26" max="26" width="2.7109375" style="100" customWidth="1"/>
    <col min="27" max="27" width="8.7109375" style="100" customWidth="1"/>
    <col min="28" max="28" width="2.7109375" style="100" customWidth="1"/>
    <col min="29" max="29" width="8.5703125" style="22" customWidth="1"/>
    <col min="30" max="30" width="2.7109375" style="22" customWidth="1"/>
    <col min="31" max="31" width="8.7109375" style="22" customWidth="1"/>
    <col min="32" max="32" width="2.7109375" style="22" customWidth="1"/>
    <col min="33" max="33" width="8.7109375" style="22" customWidth="1"/>
    <col min="34" max="34" width="2.7109375" style="22" customWidth="1"/>
    <col min="35" max="35" width="8.7109375" style="22" customWidth="1"/>
    <col min="36" max="36" width="2.7109375" style="22" customWidth="1"/>
    <col min="37" max="37" width="7" style="22" bestFit="1" customWidth="1"/>
    <col min="38" max="38" width="2.7109375" style="22" customWidth="1"/>
    <col min="39" max="16384" width="11.42578125" style="100"/>
  </cols>
  <sheetData>
    <row r="1" spans="1:38" ht="27" customHeight="1">
      <c r="A1" s="266" t="s">
        <v>199</v>
      </c>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c r="AI1" s="266"/>
      <c r="AJ1" s="266"/>
      <c r="AK1" s="266"/>
      <c r="AL1" s="266"/>
    </row>
    <row r="2" spans="1:38" ht="6" customHeight="1" thickBot="1">
      <c r="A2" s="92"/>
      <c r="E2" s="23"/>
      <c r="G2" s="23"/>
      <c r="I2" s="23"/>
      <c r="J2" s="23"/>
      <c r="K2" s="23"/>
      <c r="L2" s="23"/>
      <c r="M2" s="23"/>
      <c r="N2" s="23"/>
      <c r="O2" s="23"/>
      <c r="P2" s="23"/>
      <c r="Q2" s="23"/>
      <c r="R2" s="23"/>
      <c r="S2" s="23"/>
      <c r="AC2" s="23"/>
      <c r="AD2" s="23"/>
      <c r="AE2" s="23"/>
      <c r="AF2" s="23"/>
      <c r="AG2" s="23"/>
      <c r="AH2" s="23"/>
      <c r="AI2" s="234"/>
      <c r="AJ2" s="234"/>
      <c r="AK2" s="234"/>
      <c r="AL2" s="234"/>
    </row>
    <row r="3" spans="1:38">
      <c r="A3" s="172"/>
      <c r="B3" s="172"/>
      <c r="C3" s="173"/>
      <c r="D3" s="172"/>
      <c r="E3" s="174"/>
      <c r="F3" s="172"/>
      <c r="G3" s="174"/>
      <c r="H3" s="172"/>
      <c r="I3" s="174"/>
      <c r="J3" s="174"/>
      <c r="K3" s="174"/>
      <c r="L3" s="174"/>
      <c r="M3" s="174"/>
      <c r="N3" s="174"/>
      <c r="O3" s="174"/>
      <c r="P3" s="174"/>
      <c r="Q3" s="174"/>
      <c r="R3" s="174"/>
      <c r="S3" s="174"/>
      <c r="T3" s="172"/>
      <c r="U3" s="172"/>
      <c r="V3" s="172"/>
      <c r="W3" s="172"/>
      <c r="X3" s="172"/>
      <c r="Y3" s="172"/>
      <c r="Z3" s="172"/>
      <c r="AA3" s="172"/>
      <c r="AB3" s="172"/>
      <c r="AC3" s="174"/>
      <c r="AD3" s="174"/>
      <c r="AE3" s="174"/>
      <c r="AF3" s="174"/>
      <c r="AG3" s="174"/>
      <c r="AH3" s="174"/>
      <c r="AI3" s="232"/>
      <c r="AJ3" s="232"/>
      <c r="AK3" s="232"/>
      <c r="AL3" s="232"/>
    </row>
    <row r="4" spans="1:38" s="24" customFormat="1" ht="12">
      <c r="A4" s="270" t="s">
        <v>46</v>
      </c>
      <c r="B4" s="264" t="s">
        <v>118</v>
      </c>
      <c r="C4" s="264"/>
      <c r="D4" s="264"/>
      <c r="E4" s="264"/>
      <c r="F4" s="264"/>
      <c r="G4" s="264"/>
      <c r="H4" s="264"/>
      <c r="I4" s="264"/>
      <c r="J4" s="264"/>
      <c r="K4" s="264"/>
      <c r="L4" s="264"/>
      <c r="M4" s="264"/>
      <c r="N4" s="264"/>
      <c r="O4" s="264"/>
      <c r="P4" s="264"/>
      <c r="Q4" s="264"/>
      <c r="R4" s="264"/>
      <c r="S4" s="264"/>
      <c r="T4" s="264"/>
      <c r="U4" s="264"/>
      <c r="V4" s="264"/>
      <c r="W4" s="264"/>
      <c r="X4" s="264"/>
      <c r="Y4" s="264"/>
      <c r="Z4" s="264"/>
      <c r="AA4" s="264"/>
      <c r="AB4" s="264"/>
      <c r="AC4" s="264"/>
      <c r="AD4" s="264"/>
      <c r="AE4" s="264"/>
      <c r="AF4" s="264"/>
      <c r="AG4" s="264"/>
      <c r="AH4" s="264"/>
      <c r="AI4" s="264"/>
      <c r="AJ4" s="264"/>
      <c r="AK4" s="227"/>
      <c r="AL4" s="227"/>
    </row>
    <row r="5" spans="1:38" s="24" customFormat="1" ht="12">
      <c r="A5" s="270"/>
      <c r="B5" s="175"/>
      <c r="C5" s="176"/>
      <c r="D5" s="176"/>
      <c r="E5" s="176"/>
      <c r="F5" s="176"/>
      <c r="G5" s="176"/>
      <c r="H5" s="176"/>
      <c r="I5" s="176"/>
      <c r="J5" s="176"/>
      <c r="K5" s="176"/>
      <c r="L5" s="176"/>
      <c r="M5" s="176"/>
      <c r="N5" s="176"/>
      <c r="O5" s="176"/>
      <c r="P5" s="176"/>
      <c r="Q5" s="176"/>
      <c r="R5" s="176"/>
      <c r="S5" s="176"/>
      <c r="T5" s="176"/>
      <c r="U5" s="176"/>
      <c r="V5" s="176"/>
      <c r="W5" s="176"/>
      <c r="X5" s="176"/>
      <c r="Y5" s="176"/>
      <c r="Z5" s="176"/>
      <c r="AA5" s="176"/>
      <c r="AB5" s="176"/>
      <c r="AC5" s="176"/>
      <c r="AD5" s="176"/>
      <c r="AE5" s="176"/>
      <c r="AF5" s="176"/>
      <c r="AG5" s="176"/>
      <c r="AH5" s="176"/>
      <c r="AI5" s="176"/>
      <c r="AJ5" s="176"/>
      <c r="AK5" s="176"/>
      <c r="AL5" s="176"/>
    </row>
    <row r="6" spans="1:38" s="24" customFormat="1" ht="12">
      <c r="A6" s="270"/>
      <c r="B6" s="177"/>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8"/>
    </row>
    <row r="7" spans="1:38" s="24" customFormat="1" ht="12" customHeight="1">
      <c r="A7" s="270"/>
      <c r="B7" s="267" t="s">
        <v>90</v>
      </c>
      <c r="C7" s="267"/>
      <c r="D7" s="267"/>
      <c r="E7" s="267"/>
      <c r="F7" s="267"/>
      <c r="G7" s="267"/>
      <c r="H7" s="267"/>
      <c r="I7" s="267"/>
      <c r="J7" s="267"/>
      <c r="K7" s="267"/>
      <c r="L7" s="267"/>
      <c r="M7" s="267"/>
      <c r="N7" s="267"/>
      <c r="O7" s="267"/>
      <c r="P7" s="267"/>
      <c r="Q7" s="267"/>
      <c r="R7" s="267"/>
      <c r="S7" s="267"/>
      <c r="T7" s="180"/>
      <c r="U7" s="267" t="s">
        <v>94</v>
      </c>
      <c r="V7" s="267"/>
      <c r="W7" s="267"/>
      <c r="X7" s="267"/>
      <c r="Y7" s="267"/>
      <c r="Z7" s="267"/>
      <c r="AA7" s="267"/>
      <c r="AB7" s="267"/>
      <c r="AC7" s="267"/>
      <c r="AD7" s="267"/>
      <c r="AE7" s="267"/>
      <c r="AF7" s="267"/>
      <c r="AG7" s="267"/>
      <c r="AH7" s="267"/>
      <c r="AI7" s="267"/>
      <c r="AJ7" s="267"/>
      <c r="AK7" s="267"/>
      <c r="AL7" s="267"/>
    </row>
    <row r="8" spans="1:38" s="24" customFormat="1" ht="12">
      <c r="A8" s="270"/>
      <c r="B8" s="181"/>
      <c r="C8" s="181"/>
      <c r="D8" s="181"/>
      <c r="E8" s="181"/>
      <c r="F8" s="181"/>
      <c r="G8" s="181"/>
      <c r="H8" s="181"/>
      <c r="I8" s="181"/>
      <c r="J8" s="181"/>
      <c r="K8" s="181"/>
      <c r="L8" s="181"/>
      <c r="M8" s="181"/>
      <c r="N8" s="181"/>
      <c r="O8" s="181"/>
      <c r="P8" s="181"/>
      <c r="Q8" s="181"/>
      <c r="R8" s="181"/>
      <c r="S8" s="181"/>
      <c r="T8" s="180"/>
      <c r="U8" s="181"/>
      <c r="V8" s="181"/>
      <c r="W8" s="181"/>
      <c r="X8" s="181"/>
      <c r="Y8" s="181"/>
      <c r="Z8" s="181"/>
      <c r="AA8" s="181"/>
      <c r="AB8" s="181"/>
      <c r="AC8" s="181"/>
      <c r="AD8" s="181"/>
      <c r="AE8" s="181"/>
      <c r="AF8" s="181"/>
      <c r="AG8" s="181"/>
      <c r="AH8" s="181"/>
      <c r="AI8" s="181"/>
      <c r="AJ8" s="181"/>
      <c r="AK8" s="181"/>
      <c r="AL8" s="181"/>
    </row>
    <row r="9" spans="1:38" s="24" customFormat="1" ht="12">
      <c r="A9" s="270"/>
      <c r="B9" s="179"/>
      <c r="C9" s="179"/>
      <c r="D9" s="179"/>
      <c r="E9" s="179"/>
      <c r="F9" s="188"/>
      <c r="G9" s="188"/>
      <c r="H9" s="179"/>
      <c r="I9" s="179"/>
      <c r="J9" s="191"/>
      <c r="K9" s="191"/>
      <c r="L9" s="191"/>
      <c r="M9" s="191"/>
      <c r="N9" s="220"/>
      <c r="O9" s="220"/>
      <c r="P9" s="222"/>
      <c r="Q9" s="222"/>
      <c r="R9" s="226"/>
      <c r="S9" s="226"/>
      <c r="T9" s="180"/>
      <c r="U9" s="179"/>
      <c r="V9" s="179"/>
      <c r="W9" s="179"/>
      <c r="X9" s="179"/>
      <c r="Y9" s="188"/>
      <c r="Z9" s="188"/>
      <c r="AA9" s="179"/>
      <c r="AB9" s="179"/>
      <c r="AC9" s="191"/>
      <c r="AD9" s="191"/>
      <c r="AE9" s="191"/>
      <c r="AF9" s="205"/>
      <c r="AG9" s="205"/>
      <c r="AH9" s="222"/>
      <c r="AI9" s="222"/>
      <c r="AJ9" s="205"/>
      <c r="AK9" s="226"/>
      <c r="AL9" s="226"/>
    </row>
    <row r="10" spans="1:38" s="24" customFormat="1" ht="12">
      <c r="A10" s="270"/>
      <c r="B10" s="263">
        <v>2009</v>
      </c>
      <c r="C10" s="263"/>
      <c r="D10" s="263">
        <v>2010</v>
      </c>
      <c r="E10" s="263"/>
      <c r="F10" s="263">
        <v>2011</v>
      </c>
      <c r="G10" s="263"/>
      <c r="H10" s="263">
        <v>2012</v>
      </c>
      <c r="I10" s="263"/>
      <c r="J10" s="263">
        <v>2013</v>
      </c>
      <c r="K10" s="263"/>
      <c r="L10" s="263">
        <v>2014</v>
      </c>
      <c r="M10" s="263"/>
      <c r="N10" s="263">
        <v>2015</v>
      </c>
      <c r="O10" s="263"/>
      <c r="P10" s="263">
        <v>2016</v>
      </c>
      <c r="Q10" s="263"/>
      <c r="R10" s="263">
        <v>2017</v>
      </c>
      <c r="S10" s="263"/>
      <c r="T10" s="180"/>
      <c r="U10" s="263">
        <v>2009</v>
      </c>
      <c r="V10" s="263"/>
      <c r="W10" s="263">
        <v>2010</v>
      </c>
      <c r="X10" s="263"/>
      <c r="Y10" s="263">
        <v>2011</v>
      </c>
      <c r="Z10" s="263"/>
      <c r="AA10" s="263">
        <v>2012</v>
      </c>
      <c r="AB10" s="263"/>
      <c r="AC10" s="263">
        <v>2013</v>
      </c>
      <c r="AD10" s="263"/>
      <c r="AE10" s="263">
        <v>2014</v>
      </c>
      <c r="AF10" s="263"/>
      <c r="AG10" s="263">
        <v>2015</v>
      </c>
      <c r="AH10" s="263"/>
      <c r="AI10" s="263">
        <v>2016</v>
      </c>
      <c r="AJ10" s="263"/>
      <c r="AK10" s="263">
        <v>2017</v>
      </c>
      <c r="AL10" s="263"/>
    </row>
    <row r="11" spans="1:38" s="27" customFormat="1" ht="12">
      <c r="A11" s="182"/>
      <c r="B11" s="182"/>
      <c r="C11" s="183"/>
      <c r="D11" s="182"/>
      <c r="E11" s="183"/>
      <c r="F11" s="182"/>
      <c r="G11" s="183"/>
      <c r="H11" s="182"/>
      <c r="I11" s="183"/>
      <c r="J11" s="183"/>
      <c r="K11" s="183"/>
      <c r="L11" s="183"/>
      <c r="M11" s="183"/>
      <c r="N11" s="183"/>
      <c r="O11" s="183"/>
      <c r="P11" s="183"/>
      <c r="Q11" s="183"/>
      <c r="R11" s="183"/>
      <c r="S11" s="183"/>
      <c r="T11" s="182"/>
      <c r="U11" s="182"/>
      <c r="V11" s="182"/>
      <c r="W11" s="182"/>
      <c r="X11" s="182"/>
      <c r="Y11" s="182"/>
      <c r="Z11" s="182"/>
      <c r="AA11" s="182"/>
      <c r="AB11" s="182"/>
      <c r="AC11" s="183"/>
      <c r="AD11" s="183"/>
      <c r="AE11" s="183"/>
      <c r="AF11" s="183"/>
      <c r="AG11" s="183"/>
      <c r="AH11" s="183"/>
      <c r="AI11" s="183"/>
      <c r="AJ11" s="183"/>
      <c r="AK11" s="183"/>
      <c r="AL11" s="183"/>
    </row>
    <row r="12" spans="1:38" s="27" customFormat="1" ht="6" customHeight="1">
      <c r="A12" s="25"/>
      <c r="B12" s="25"/>
      <c r="C12" s="26"/>
      <c r="D12" s="25"/>
      <c r="E12" s="26"/>
      <c r="F12" s="25"/>
      <c r="G12" s="26"/>
      <c r="H12" s="25"/>
      <c r="I12" s="26"/>
      <c r="J12" s="26"/>
      <c r="K12" s="26"/>
      <c r="L12" s="26"/>
      <c r="M12" s="26"/>
      <c r="N12" s="26"/>
      <c r="O12" s="26"/>
      <c r="P12" s="26"/>
      <c r="Q12" s="26"/>
      <c r="R12" s="26"/>
      <c r="S12" s="26"/>
      <c r="T12" s="25"/>
      <c r="U12" s="25"/>
      <c r="V12" s="25"/>
      <c r="W12" s="25"/>
      <c r="X12" s="25"/>
      <c r="Y12" s="25"/>
      <c r="Z12" s="25"/>
      <c r="AA12" s="25"/>
      <c r="AB12" s="25"/>
      <c r="AC12" s="26"/>
      <c r="AD12" s="26"/>
      <c r="AE12" s="26"/>
      <c r="AF12" s="26"/>
      <c r="AG12" s="26"/>
      <c r="AH12" s="26"/>
      <c r="AI12" s="26"/>
      <c r="AJ12" s="26"/>
      <c r="AK12" s="26"/>
      <c r="AL12" s="26"/>
    </row>
    <row r="13" spans="1:38" s="28" customFormat="1" ht="12">
      <c r="A13" s="171" t="s">
        <v>153</v>
      </c>
      <c r="B13" s="166">
        <v>16647.357848589654</v>
      </c>
      <c r="C13" s="167"/>
      <c r="D13" s="166">
        <v>19334.608914040178</v>
      </c>
      <c r="E13" s="167"/>
      <c r="F13" s="166">
        <v>22480.748393221278</v>
      </c>
      <c r="G13" s="167"/>
      <c r="H13" s="166">
        <v>24327</v>
      </c>
      <c r="I13" s="167"/>
      <c r="J13" s="166">
        <f>J15</f>
        <v>16132.027605608988</v>
      </c>
      <c r="K13" s="166"/>
      <c r="L13" s="166">
        <f t="shared" ref="L13:N13" si="0">L15</f>
        <v>24168.119027340792</v>
      </c>
      <c r="M13" s="166"/>
      <c r="N13" s="166">
        <f t="shared" si="0"/>
        <v>44925.915835089254</v>
      </c>
      <c r="O13" s="166"/>
      <c r="P13" s="166">
        <f>P21</f>
        <v>35286.986193600002</v>
      </c>
      <c r="Q13" s="167"/>
      <c r="R13" s="166">
        <f>R21</f>
        <v>25618.335063770835</v>
      </c>
      <c r="S13" s="167"/>
      <c r="T13" s="168"/>
      <c r="U13" s="169"/>
      <c r="V13" s="170"/>
      <c r="W13" s="169"/>
      <c r="X13" s="170"/>
      <c r="Y13" s="169"/>
      <c r="Z13" s="170"/>
      <c r="AA13" s="169"/>
      <c r="AB13" s="170"/>
      <c r="AC13" s="167"/>
      <c r="AD13" s="167"/>
      <c r="AE13" s="167"/>
      <c r="AF13" s="167"/>
      <c r="AG13" s="167"/>
      <c r="AH13" s="167"/>
      <c r="AI13" s="167"/>
      <c r="AJ13" s="167"/>
      <c r="AK13" s="167"/>
      <c r="AL13" s="167"/>
    </row>
    <row r="14" spans="1:38" s="33" customFormat="1" ht="6" customHeight="1">
      <c r="A14" s="29"/>
      <c r="B14" s="61"/>
      <c r="C14" s="60"/>
      <c r="D14" s="61"/>
      <c r="E14" s="60"/>
      <c r="F14" s="61"/>
      <c r="G14" s="60"/>
      <c r="H14" s="61"/>
      <c r="I14" s="60"/>
      <c r="J14" s="60"/>
      <c r="K14" s="60"/>
      <c r="L14" s="60"/>
      <c r="M14" s="60"/>
      <c r="N14" s="60"/>
      <c r="O14" s="60"/>
      <c r="P14" s="60"/>
      <c r="Q14" s="60"/>
      <c r="R14" s="60"/>
      <c r="S14" s="60"/>
      <c r="T14" s="125"/>
      <c r="U14" s="32"/>
      <c r="V14" s="32"/>
      <c r="W14" s="32"/>
      <c r="X14" s="125"/>
      <c r="Y14" s="32"/>
      <c r="Z14" s="125"/>
      <c r="AA14" s="32"/>
      <c r="AB14" s="125"/>
      <c r="AC14" s="60"/>
      <c r="AD14" s="60"/>
      <c r="AE14" s="60"/>
      <c r="AF14" s="60"/>
      <c r="AG14" s="60"/>
      <c r="AH14" s="60"/>
      <c r="AI14" s="60"/>
      <c r="AJ14" s="60"/>
      <c r="AK14" s="60"/>
      <c r="AL14" s="60"/>
    </row>
    <row r="15" spans="1:38" s="28" customFormat="1" ht="25.5">
      <c r="A15" s="144" t="s">
        <v>177</v>
      </c>
      <c r="B15" s="43">
        <v>16647.357848589654</v>
      </c>
      <c r="C15" s="38"/>
      <c r="D15" s="43">
        <v>19334.608914040178</v>
      </c>
      <c r="E15" s="38"/>
      <c r="F15" s="43">
        <v>22480.748393221278</v>
      </c>
      <c r="G15" s="38"/>
      <c r="H15" s="43">
        <v>24327</v>
      </c>
      <c r="I15" s="38"/>
      <c r="J15" s="43">
        <f>SUM(J16:J19)</f>
        <v>16132.027605608988</v>
      </c>
      <c r="K15" s="43"/>
      <c r="L15" s="43">
        <f t="shared" ref="L15:R15" si="1">SUM(L16:L19)</f>
        <v>24168.119027340792</v>
      </c>
      <c r="M15" s="43"/>
      <c r="N15" s="43">
        <f t="shared" si="1"/>
        <v>44925.915835089254</v>
      </c>
      <c r="O15" s="43"/>
      <c r="P15" s="43">
        <f t="shared" si="1"/>
        <v>35286.986193600002</v>
      </c>
      <c r="Q15" s="38"/>
      <c r="R15" s="43">
        <f t="shared" si="1"/>
        <v>25618.335063770839</v>
      </c>
      <c r="S15" s="38"/>
      <c r="T15" s="114"/>
      <c r="U15" s="106">
        <v>100</v>
      </c>
      <c r="V15" s="107"/>
      <c r="W15" s="106">
        <v>100</v>
      </c>
      <c r="X15" s="58"/>
      <c r="Y15" s="106">
        <v>100</v>
      </c>
      <c r="Z15" s="58"/>
      <c r="AA15" s="106">
        <v>100</v>
      </c>
      <c r="AB15" s="58"/>
      <c r="AC15" s="106">
        <f>SUM(AC16:AC19)</f>
        <v>100</v>
      </c>
      <c r="AD15" s="106"/>
      <c r="AE15" s="106">
        <f t="shared" ref="AE15:AI15" si="2">SUM(AE16:AE19)</f>
        <v>100</v>
      </c>
      <c r="AF15" s="106"/>
      <c r="AG15" s="106">
        <f t="shared" si="2"/>
        <v>100</v>
      </c>
      <c r="AH15" s="106"/>
      <c r="AI15" s="106">
        <f t="shared" si="2"/>
        <v>100</v>
      </c>
      <c r="AJ15" s="106"/>
      <c r="AK15" s="106">
        <f t="shared" ref="AK15" si="3">SUM(AK16:AK19)</f>
        <v>100.00000000000001</v>
      </c>
      <c r="AL15" s="106"/>
    </row>
    <row r="16" spans="1:38" s="24" customFormat="1" ht="13.5">
      <c r="A16" s="10" t="s">
        <v>83</v>
      </c>
      <c r="B16" s="39">
        <v>3888.1366157149409</v>
      </c>
      <c r="C16" s="38"/>
      <c r="D16" s="39">
        <v>4081.9756010116898</v>
      </c>
      <c r="E16" s="38"/>
      <c r="F16" s="39">
        <v>5090.7293766080757</v>
      </c>
      <c r="G16" s="38"/>
      <c r="H16" s="39">
        <v>7330</v>
      </c>
      <c r="I16" s="38"/>
      <c r="J16" s="39">
        <v>4671.2023393114832</v>
      </c>
      <c r="K16" s="38"/>
      <c r="L16" s="39">
        <v>4749.8536934989133</v>
      </c>
      <c r="M16" s="38"/>
      <c r="N16" s="39">
        <v>11911</v>
      </c>
      <c r="O16" s="38"/>
      <c r="P16" s="39">
        <v>9209.9861936000016</v>
      </c>
      <c r="Q16" s="230">
        <v>1</v>
      </c>
      <c r="R16" s="39">
        <v>6221.0963235131003</v>
      </c>
      <c r="S16" s="230"/>
      <c r="T16" s="127"/>
      <c r="U16" s="108">
        <v>23.35587815843305</v>
      </c>
      <c r="V16" s="108"/>
      <c r="W16" s="108">
        <v>21.112273949577997</v>
      </c>
      <c r="X16" s="108"/>
      <c r="Y16" s="108">
        <v>22.644839431338088</v>
      </c>
      <c r="Z16" s="108"/>
      <c r="AA16" s="108">
        <v>30.131130020142226</v>
      </c>
      <c r="AB16" s="108"/>
      <c r="AC16" s="108">
        <f>J16/$J$13*100</f>
        <v>28.956077025849748</v>
      </c>
      <c r="AD16" s="108"/>
      <c r="AE16" s="108">
        <f>L16/$L$13*100</f>
        <v>19.653385884625617</v>
      </c>
      <c r="AF16" s="108"/>
      <c r="AG16" s="108">
        <f>N16/$N$13*100</f>
        <v>26.512536870081899</v>
      </c>
      <c r="AH16" s="108"/>
      <c r="AI16" s="108">
        <f>P16/$P$13*100</f>
        <v>26.100234639110141</v>
      </c>
      <c r="AJ16" s="108"/>
      <c r="AK16" s="108">
        <f>R16/$R$13*100</f>
        <v>24.283765155023307</v>
      </c>
      <c r="AL16" s="108"/>
    </row>
    <row r="17" spans="1:38" s="24" customFormat="1" ht="12">
      <c r="A17" s="10" t="s">
        <v>84</v>
      </c>
      <c r="B17" s="39">
        <v>4757.6169550622617</v>
      </c>
      <c r="C17" s="38"/>
      <c r="D17" s="39">
        <v>5111.2288939619593</v>
      </c>
      <c r="E17" s="38"/>
      <c r="F17" s="39">
        <v>6987.7900737308782</v>
      </c>
      <c r="G17" s="38"/>
      <c r="H17" s="39">
        <v>6563</v>
      </c>
      <c r="I17" s="38"/>
      <c r="J17" s="39">
        <v>4432.1224153802477</v>
      </c>
      <c r="K17" s="38"/>
      <c r="L17" s="39">
        <v>3833.8033890286238</v>
      </c>
      <c r="M17" s="38"/>
      <c r="N17" s="39">
        <v>11325</v>
      </c>
      <c r="O17" s="38"/>
      <c r="P17" s="39">
        <v>9724</v>
      </c>
      <c r="Q17" s="38"/>
      <c r="R17" s="39">
        <v>7086.19908627512</v>
      </c>
      <c r="S17" s="38"/>
      <c r="T17" s="127"/>
      <c r="U17" s="108">
        <v>28.578811114253316</v>
      </c>
      <c r="V17" s="108"/>
      <c r="W17" s="108">
        <v>26.435646651483847</v>
      </c>
      <c r="X17" s="108"/>
      <c r="Y17" s="108">
        <v>31.083440602172917</v>
      </c>
      <c r="Z17" s="108"/>
      <c r="AA17" s="108">
        <v>26.978254614214659</v>
      </c>
      <c r="AB17" s="108"/>
      <c r="AC17" s="108">
        <f t="shared" ref="AC17:AC19" si="4">J17/$J$13*100</f>
        <v>27.474056725759826</v>
      </c>
      <c r="AD17" s="38"/>
      <c r="AE17" s="108">
        <f t="shared" ref="AE17:AE19" si="5">L17/$L$13*100</f>
        <v>15.863060690372871</v>
      </c>
      <c r="AF17" s="108"/>
      <c r="AG17" s="108">
        <f t="shared" ref="AG17:AG19" si="6">N17/$N$13*100</f>
        <v>25.208167244872598</v>
      </c>
      <c r="AH17" s="108"/>
      <c r="AI17" s="108">
        <f t="shared" ref="AI17:AI19" si="7">P17/$P$13*100</f>
        <v>27.556901421532114</v>
      </c>
      <c r="AJ17" s="108"/>
      <c r="AK17" s="108">
        <f>R17/$R$13*100</f>
        <v>27.660654248746802</v>
      </c>
      <c r="AL17" s="108"/>
    </row>
    <row r="18" spans="1:38" s="24" customFormat="1" ht="12">
      <c r="A18" s="10" t="s">
        <v>85</v>
      </c>
      <c r="B18" s="39">
        <v>4083.0281578590452</v>
      </c>
      <c r="C18" s="38"/>
      <c r="D18" s="39">
        <v>5158.3073214973356</v>
      </c>
      <c r="E18" s="38"/>
      <c r="F18" s="39">
        <v>5303.3684474929623</v>
      </c>
      <c r="G18" s="38"/>
      <c r="H18" s="39">
        <v>5441</v>
      </c>
      <c r="I18" s="38"/>
      <c r="J18" s="39">
        <v>3543.3436018312741</v>
      </c>
      <c r="K18" s="38"/>
      <c r="L18" s="39">
        <v>6018.4871946507556</v>
      </c>
      <c r="M18" s="38"/>
      <c r="N18" s="39">
        <v>11227</v>
      </c>
      <c r="O18" s="38"/>
      <c r="P18" s="39">
        <v>8956</v>
      </c>
      <c r="Q18" s="38"/>
      <c r="R18" s="39">
        <v>6312.5213894548197</v>
      </c>
      <c r="S18" s="38"/>
      <c r="T18" s="127"/>
      <c r="U18" s="108">
        <v>24.526583707726058</v>
      </c>
      <c r="V18" s="108"/>
      <c r="W18" s="108">
        <v>26.679139694165404</v>
      </c>
      <c r="X18" s="108"/>
      <c r="Y18" s="108">
        <v>23.590711282067954</v>
      </c>
      <c r="Z18" s="108"/>
      <c r="AA18" s="108">
        <v>22.366095285074199</v>
      </c>
      <c r="AB18" s="108"/>
      <c r="AC18" s="108">
        <f t="shared" si="4"/>
        <v>21.964651241975805</v>
      </c>
      <c r="AD18" s="38"/>
      <c r="AE18" s="108">
        <f t="shared" si="5"/>
        <v>24.902588355519892</v>
      </c>
      <c r="AF18" s="108"/>
      <c r="AG18" s="108">
        <f t="shared" si="6"/>
        <v>24.990030345093565</v>
      </c>
      <c r="AH18" s="108"/>
      <c r="AI18" s="108">
        <f t="shared" si="7"/>
        <v>25.380461654796548</v>
      </c>
      <c r="AJ18" s="108"/>
      <c r="AK18" s="108">
        <f>R18/$R$13*100</f>
        <v>24.640638721217748</v>
      </c>
      <c r="AL18" s="108"/>
    </row>
    <row r="19" spans="1:38" s="24" customFormat="1" ht="13.5">
      <c r="A19" s="10" t="s">
        <v>86</v>
      </c>
      <c r="B19" s="39">
        <v>3918.5761199534063</v>
      </c>
      <c r="C19" s="38"/>
      <c r="D19" s="39">
        <v>4983.0970975691935</v>
      </c>
      <c r="E19" s="38"/>
      <c r="F19" s="39">
        <v>5098.8604953893609</v>
      </c>
      <c r="G19" s="38"/>
      <c r="H19" s="39">
        <v>4993</v>
      </c>
      <c r="I19" s="38"/>
      <c r="J19" s="39">
        <v>3485.3592490859828</v>
      </c>
      <c r="K19" s="38"/>
      <c r="L19" s="39">
        <v>9565.9747501624988</v>
      </c>
      <c r="M19" s="38"/>
      <c r="N19" s="39">
        <v>10462.915835089254</v>
      </c>
      <c r="O19" s="230">
        <v>1</v>
      </c>
      <c r="P19" s="39">
        <v>7397</v>
      </c>
      <c r="Q19" s="38"/>
      <c r="R19" s="39">
        <v>5998.5182645278001</v>
      </c>
      <c r="S19" s="38"/>
      <c r="T19" s="127"/>
      <c r="U19" s="108">
        <v>23.538727019587576</v>
      </c>
      <c r="V19" s="108"/>
      <c r="W19" s="108">
        <v>25.772939704772757</v>
      </c>
      <c r="X19" s="108"/>
      <c r="Y19" s="108">
        <v>22.681008684421037</v>
      </c>
      <c r="Z19" s="108"/>
      <c r="AA19" s="108">
        <v>20.524520080568916</v>
      </c>
      <c r="AB19" s="108"/>
      <c r="AC19" s="108">
        <f t="shared" si="4"/>
        <v>21.605215006414625</v>
      </c>
      <c r="AD19" s="38"/>
      <c r="AE19" s="108">
        <f t="shared" si="5"/>
        <v>39.580965069481614</v>
      </c>
      <c r="AF19" s="108"/>
      <c r="AG19" s="108">
        <f t="shared" si="6"/>
        <v>23.289265539951941</v>
      </c>
      <c r="AH19" s="108"/>
      <c r="AI19" s="108">
        <f t="shared" si="7"/>
        <v>20.962402284561193</v>
      </c>
      <c r="AJ19" s="108"/>
      <c r="AK19" s="108">
        <f>R19/$R$13*100</f>
        <v>23.414941875012158</v>
      </c>
      <c r="AL19" s="108"/>
    </row>
    <row r="20" spans="1:38" s="24" customFormat="1" ht="6" customHeight="1">
      <c r="A20" s="1"/>
      <c r="B20" s="42"/>
      <c r="C20" s="38"/>
      <c r="D20" s="42"/>
      <c r="E20" s="38"/>
      <c r="F20" s="42"/>
      <c r="G20" s="38"/>
      <c r="H20" s="42"/>
      <c r="I20" s="38"/>
      <c r="J20" s="38"/>
      <c r="K20" s="38"/>
      <c r="L20" s="38"/>
      <c r="M20" s="38"/>
      <c r="N20" s="38"/>
      <c r="O20" s="38"/>
      <c r="P20" s="38"/>
      <c r="Q20" s="38"/>
      <c r="R20" s="38"/>
      <c r="S20" s="38"/>
      <c r="T20" s="127"/>
      <c r="U20" s="108"/>
      <c r="V20" s="108"/>
      <c r="W20" s="108"/>
      <c r="X20" s="108"/>
      <c r="Y20" s="108"/>
      <c r="Z20" s="108"/>
      <c r="AA20" s="108"/>
      <c r="AB20" s="108"/>
      <c r="AC20" s="38"/>
      <c r="AD20" s="38"/>
      <c r="AE20" s="38"/>
      <c r="AF20" s="38"/>
      <c r="AG20" s="38"/>
      <c r="AH20" s="38"/>
      <c r="AI20" s="38"/>
      <c r="AJ20" s="38"/>
      <c r="AK20" s="38"/>
      <c r="AL20" s="38"/>
    </row>
    <row r="21" spans="1:38" s="28" customFormat="1" ht="24">
      <c r="A21" s="56" t="s">
        <v>18</v>
      </c>
      <c r="B21" s="43">
        <v>16647.357848589603</v>
      </c>
      <c r="C21" s="34"/>
      <c r="D21" s="43">
        <v>19334.608914040142</v>
      </c>
      <c r="E21" s="34"/>
      <c r="F21" s="43">
        <v>22480.748393221267</v>
      </c>
      <c r="G21" s="34"/>
      <c r="H21" s="43">
        <v>24327</v>
      </c>
      <c r="I21" s="34"/>
      <c r="J21" s="43">
        <f>SUM(J22:J30)</f>
        <v>16132.027605608964</v>
      </c>
      <c r="K21" s="43"/>
      <c r="L21" s="43">
        <f t="shared" ref="L21:R21" si="8">SUM(L22:L30)</f>
        <v>24168.119027340796</v>
      </c>
      <c r="M21" s="43"/>
      <c r="N21" s="43">
        <f t="shared" si="8"/>
        <v>44925.915835089254</v>
      </c>
      <c r="O21" s="43"/>
      <c r="P21" s="43">
        <f t="shared" si="8"/>
        <v>35286.986193600002</v>
      </c>
      <c r="Q21" s="34"/>
      <c r="R21" s="43">
        <f t="shared" si="8"/>
        <v>25618.335063770835</v>
      </c>
      <c r="S21" s="34"/>
      <c r="T21" s="126"/>
      <c r="U21" s="106">
        <v>99.999999999999702</v>
      </c>
      <c r="V21" s="106"/>
      <c r="W21" s="106">
        <v>99.999999999999844</v>
      </c>
      <c r="X21" s="106"/>
      <c r="Y21" s="106">
        <v>99.999999999999957</v>
      </c>
      <c r="Z21" s="106"/>
      <c r="AA21" s="106">
        <v>100</v>
      </c>
      <c r="AB21" s="106"/>
      <c r="AC21" s="106">
        <f>SUM(AC22:AC29)</f>
        <v>100.00000000000001</v>
      </c>
      <c r="AD21" s="106"/>
      <c r="AE21" s="106">
        <f t="shared" ref="AE21:AI21" si="9">SUM(AE22:AE29)</f>
        <v>99.999999999999986</v>
      </c>
      <c r="AF21" s="106"/>
      <c r="AG21" s="106">
        <f t="shared" si="9"/>
        <v>100.00000000000001</v>
      </c>
      <c r="AH21" s="106"/>
      <c r="AI21" s="106">
        <f t="shared" si="9"/>
        <v>100</v>
      </c>
      <c r="AJ21" s="106"/>
      <c r="AK21" s="106">
        <f t="shared" ref="AK21" si="10">SUM(AK22:AK29)</f>
        <v>100</v>
      </c>
      <c r="AL21" s="106"/>
    </row>
    <row r="22" spans="1:38" s="24" customFormat="1" ht="12">
      <c r="A22" s="145" t="s">
        <v>98</v>
      </c>
      <c r="B22" s="39">
        <v>6474.0329529547134</v>
      </c>
      <c r="C22" s="38"/>
      <c r="D22" s="39">
        <v>7424.1931726465937</v>
      </c>
      <c r="E22" s="38"/>
      <c r="F22" s="39">
        <v>8151.3618597835139</v>
      </c>
      <c r="G22" s="38"/>
      <c r="H22" s="39">
        <v>6829</v>
      </c>
      <c r="I22" s="38"/>
      <c r="J22" s="39">
        <v>5892.2280068535256</v>
      </c>
      <c r="K22" s="39"/>
      <c r="L22" s="39">
        <v>8704.0337699596657</v>
      </c>
      <c r="M22" s="39"/>
      <c r="N22" s="39">
        <v>16488.879229836803</v>
      </c>
      <c r="O22" s="39"/>
      <c r="P22" s="39">
        <v>15013.498100000001</v>
      </c>
      <c r="Q22" s="39"/>
      <c r="R22" s="39">
        <v>8316.7259132689578</v>
      </c>
      <c r="S22" s="39"/>
      <c r="T22" s="39"/>
      <c r="U22" s="108">
        <v>38.909565287993082</v>
      </c>
      <c r="V22" s="108"/>
      <c r="W22" s="108">
        <v>38.481864123913653</v>
      </c>
      <c r="X22" s="108"/>
      <c r="Y22" s="108">
        <v>36.365699917561429</v>
      </c>
      <c r="Z22" s="108"/>
      <c r="AA22" s="108">
        <v>28.185232572537046</v>
      </c>
      <c r="AB22" s="108"/>
      <c r="AC22" s="108">
        <f>J22/($J$21-$J$30)*100</f>
        <v>36.822147184779688</v>
      </c>
      <c r="AD22" s="108"/>
      <c r="AE22" s="108">
        <f>L22/($L$21-$L$30)*100</f>
        <v>36.630729599330785</v>
      </c>
      <c r="AF22" s="108"/>
      <c r="AG22" s="108">
        <f>N22/($N$21-$N$30)*100</f>
        <v>37.291567983089848</v>
      </c>
      <c r="AH22" s="108"/>
      <c r="AI22" s="108">
        <f>P22/($P$21-$P$30)*100</f>
        <v>43.642638660147277</v>
      </c>
      <c r="AJ22" s="108"/>
      <c r="AK22" s="108">
        <f>R22/($R$21-$R$30)*100</f>
        <v>33.906872363786178</v>
      </c>
      <c r="AL22" s="108"/>
    </row>
    <row r="23" spans="1:38" s="24" customFormat="1" ht="12">
      <c r="A23" s="145" t="s">
        <v>99</v>
      </c>
      <c r="B23" s="39">
        <v>3759.5341687224673</v>
      </c>
      <c r="C23" s="38"/>
      <c r="D23" s="39">
        <v>3661.2187251164432</v>
      </c>
      <c r="E23" s="38"/>
      <c r="F23" s="39">
        <v>3913.2114591359546</v>
      </c>
      <c r="G23" s="38"/>
      <c r="H23" s="39">
        <v>3547</v>
      </c>
      <c r="I23" s="38"/>
      <c r="J23" s="39">
        <v>2856.606714015084</v>
      </c>
      <c r="K23" s="39"/>
      <c r="L23" s="39">
        <v>3591.7110266205273</v>
      </c>
      <c r="M23" s="39"/>
      <c r="N23" s="39">
        <v>6731.9474451962797</v>
      </c>
      <c r="O23" s="39"/>
      <c r="P23" s="39">
        <v>3955.6572460000002</v>
      </c>
      <c r="Q23" s="39"/>
      <c r="R23" s="39">
        <v>4299.2165567729435</v>
      </c>
      <c r="S23" s="39"/>
      <c r="T23" s="39"/>
      <c r="U23" s="108">
        <v>22.59516459884335</v>
      </c>
      <c r="V23" s="108"/>
      <c r="W23" s="108">
        <v>18.977216544816056</v>
      </c>
      <c r="X23" s="108"/>
      <c r="Y23" s="108">
        <v>17.458024325849305</v>
      </c>
      <c r="Z23" s="108"/>
      <c r="AA23" s="108">
        <v>14.639481612943166</v>
      </c>
      <c r="AB23" s="108"/>
      <c r="AC23" s="108">
        <f t="shared" ref="AC23:AC29" si="11">J23/($J$21-$J$30)*100</f>
        <v>17.851718017385966</v>
      </c>
      <c r="AD23" s="38"/>
      <c r="AE23" s="108">
        <f t="shared" ref="AE23:AE29" si="12">L23/($L$21-$L$30)*100</f>
        <v>15.115634761109273</v>
      </c>
      <c r="AF23" s="108"/>
      <c r="AG23" s="108">
        <f t="shared" ref="AG23:AG29" si="13">N23/($N$21-$N$30)*100</f>
        <v>15.225102465233462</v>
      </c>
      <c r="AH23" s="108"/>
      <c r="AI23" s="108">
        <f>P23/($P$21-$P$30)*100</f>
        <v>11.498673973294158</v>
      </c>
      <c r="AJ23" s="108"/>
      <c r="AK23" s="108">
        <f t="shared" ref="AK23:AK29" si="14">R23/($R$21-$R$30)*100</f>
        <v>17.527689210269912</v>
      </c>
      <c r="AL23" s="108"/>
    </row>
    <row r="24" spans="1:38" s="24" customFormat="1" ht="12">
      <c r="A24" s="145" t="s">
        <v>100</v>
      </c>
      <c r="B24" s="39">
        <v>5187.3662696130641</v>
      </c>
      <c r="C24" s="38"/>
      <c r="D24" s="39">
        <v>7165.3285098036486</v>
      </c>
      <c r="E24" s="38"/>
      <c r="F24" s="39">
        <v>9093.3525126563272</v>
      </c>
      <c r="G24" s="38"/>
      <c r="H24" s="39">
        <v>12280</v>
      </c>
      <c r="I24" s="38"/>
      <c r="J24" s="39">
        <v>5574.4370867591479</v>
      </c>
      <c r="K24" s="39"/>
      <c r="L24" s="39">
        <v>8202.1793069720025</v>
      </c>
      <c r="M24" s="39"/>
      <c r="N24" s="39">
        <v>13652.528825187908</v>
      </c>
      <c r="O24" s="39"/>
      <c r="P24" s="39">
        <v>8061.8422019999998</v>
      </c>
      <c r="Q24" s="39"/>
      <c r="R24" s="39">
        <v>5724.3951437112082</v>
      </c>
      <c r="S24" s="39"/>
      <c r="T24" s="39"/>
      <c r="U24" s="108">
        <v>31.176573861602723</v>
      </c>
      <c r="V24" s="108"/>
      <c r="W24" s="109">
        <v>37.140089394949563</v>
      </c>
      <c r="X24" s="108"/>
      <c r="Y24" s="109">
        <v>40.568206197712051</v>
      </c>
      <c r="Z24" s="108"/>
      <c r="AA24" s="108">
        <v>50.683065747657764</v>
      </c>
      <c r="AB24" s="108"/>
      <c r="AC24" s="108">
        <f t="shared" si="11"/>
        <v>34.836184655819359</v>
      </c>
      <c r="AD24" s="38"/>
      <c r="AE24" s="108">
        <f t="shared" si="12"/>
        <v>34.518686422825091</v>
      </c>
      <c r="AF24" s="108"/>
      <c r="AG24" s="108">
        <f t="shared" si="13"/>
        <v>30.87682308354367</v>
      </c>
      <c r="AH24" s="108"/>
      <c r="AI24" s="108">
        <f t="shared" ref="AI24:AI29" si="15">P24/($P$21-$P$30)*100</f>
        <v>23.434915954531078</v>
      </c>
      <c r="AJ24" s="108"/>
      <c r="AK24" s="108">
        <f t="shared" si="14"/>
        <v>23.338070476510655</v>
      </c>
      <c r="AL24" s="108"/>
    </row>
    <row r="25" spans="1:38" s="24" customFormat="1" ht="12">
      <c r="A25" s="145" t="s">
        <v>101</v>
      </c>
      <c r="B25" s="39">
        <v>215.08850929584784</v>
      </c>
      <c r="C25" s="38"/>
      <c r="D25" s="39">
        <v>246.44731933690184</v>
      </c>
      <c r="E25" s="38"/>
      <c r="F25" s="39">
        <v>593.46211852190913</v>
      </c>
      <c r="G25" s="38"/>
      <c r="H25" s="39">
        <v>419</v>
      </c>
      <c r="I25" s="38"/>
      <c r="J25" s="39">
        <v>552.30973137222588</v>
      </c>
      <c r="K25" s="39"/>
      <c r="L25" s="39">
        <v>785.73672231396472</v>
      </c>
      <c r="M25" s="39"/>
      <c r="N25" s="39">
        <v>1156.663981692649</v>
      </c>
      <c r="O25" s="39"/>
      <c r="P25" s="39">
        <v>1093.4822360000001</v>
      </c>
      <c r="Q25" s="39"/>
      <c r="R25" s="39">
        <v>1370.7244862824577</v>
      </c>
      <c r="S25" s="39"/>
      <c r="T25" s="39"/>
      <c r="U25" s="108">
        <v>1.2927027798529094</v>
      </c>
      <c r="V25" s="108"/>
      <c r="W25" s="108">
        <v>1.2774118393587843</v>
      </c>
      <c r="X25" s="108"/>
      <c r="Y25" s="108">
        <v>2.6476146790986888</v>
      </c>
      <c r="Z25" s="108"/>
      <c r="AA25" s="108">
        <v>1.7293326179371828</v>
      </c>
      <c r="AB25" s="108"/>
      <c r="AC25" s="108">
        <f t="shared" si="11"/>
        <v>3.4515348347889887</v>
      </c>
      <c r="AD25" s="38"/>
      <c r="AE25" s="108">
        <f t="shared" si="12"/>
        <v>3.3067552553257933</v>
      </c>
      <c r="AF25" s="108"/>
      <c r="AG25" s="108">
        <f t="shared" si="13"/>
        <v>2.6159336183887936</v>
      </c>
      <c r="AH25" s="108"/>
      <c r="AI25" s="108">
        <f t="shared" si="15"/>
        <v>3.1786363037564103</v>
      </c>
      <c r="AJ25" s="108"/>
      <c r="AK25" s="108">
        <f t="shared" si="14"/>
        <v>5.5883746424952836</v>
      </c>
      <c r="AL25" s="108"/>
    </row>
    <row r="26" spans="1:38" s="24" customFormat="1" ht="12">
      <c r="A26" s="145" t="s">
        <v>102</v>
      </c>
      <c r="B26" s="39">
        <v>24.606913548387098</v>
      </c>
      <c r="C26" s="38" t="s">
        <v>72</v>
      </c>
      <c r="D26" s="39">
        <v>0</v>
      </c>
      <c r="E26" s="38"/>
      <c r="F26" s="39">
        <v>0</v>
      </c>
      <c r="G26" s="38"/>
      <c r="H26" s="39">
        <v>8</v>
      </c>
      <c r="I26" s="38" t="s">
        <v>72</v>
      </c>
      <c r="J26" s="39">
        <v>0</v>
      </c>
      <c r="K26" s="39"/>
      <c r="L26" s="39">
        <v>42.168085953328131</v>
      </c>
      <c r="M26" s="39" t="s">
        <v>72</v>
      </c>
      <c r="N26" s="39">
        <v>9.7694010000000002</v>
      </c>
      <c r="O26" s="39" t="s">
        <v>72</v>
      </c>
      <c r="P26" s="39">
        <v>135.7566296</v>
      </c>
      <c r="Q26" s="39" t="s">
        <v>72</v>
      </c>
      <c r="R26" s="39">
        <v>0</v>
      </c>
      <c r="S26" s="39"/>
      <c r="T26" s="39"/>
      <c r="U26" s="108">
        <v>0.14788993448202897</v>
      </c>
      <c r="V26" s="108"/>
      <c r="W26" s="108">
        <v>0</v>
      </c>
      <c r="X26" s="108"/>
      <c r="Y26" s="108">
        <v>0</v>
      </c>
      <c r="Z26" s="108"/>
      <c r="AA26" s="108">
        <v>3.301828387469561E-2</v>
      </c>
      <c r="AB26" s="108"/>
      <c r="AC26" s="108">
        <f t="shared" si="11"/>
        <v>0</v>
      </c>
      <c r="AD26" s="38"/>
      <c r="AE26" s="108">
        <f t="shared" si="12"/>
        <v>0.17746343765447722</v>
      </c>
      <c r="AF26" s="108"/>
      <c r="AG26" s="108">
        <f t="shared" si="13"/>
        <v>2.2094666136333378E-2</v>
      </c>
      <c r="AH26" s="108"/>
      <c r="AI26" s="108">
        <f t="shared" si="15"/>
        <v>0.39463005169676302</v>
      </c>
      <c r="AJ26" s="108"/>
      <c r="AK26" s="108">
        <f t="shared" si="14"/>
        <v>0</v>
      </c>
      <c r="AL26" s="108"/>
    </row>
    <row r="27" spans="1:38" s="24" customFormat="1" ht="12">
      <c r="A27" s="145" t="s">
        <v>103</v>
      </c>
      <c r="B27" s="39">
        <v>760.48639272008506</v>
      </c>
      <c r="C27" s="38"/>
      <c r="D27" s="39">
        <v>515.26812098867595</v>
      </c>
      <c r="E27" s="38"/>
      <c r="F27" s="39">
        <v>295.5694531858561</v>
      </c>
      <c r="G27" s="38"/>
      <c r="H27" s="39">
        <v>751</v>
      </c>
      <c r="I27" s="38"/>
      <c r="J27" s="39">
        <v>575.48604439860583</v>
      </c>
      <c r="K27" s="39"/>
      <c r="L27" s="39">
        <v>548.17312244048901</v>
      </c>
      <c r="M27" s="39"/>
      <c r="N27" s="39">
        <v>2122.7209934975294</v>
      </c>
      <c r="O27" s="39"/>
      <c r="P27" s="39">
        <v>1970.6984359999999</v>
      </c>
      <c r="Q27" s="39"/>
      <c r="R27" s="39">
        <v>1672.1660132535662</v>
      </c>
      <c r="S27" s="39"/>
      <c r="T27" s="39"/>
      <c r="U27" s="108">
        <v>4.5705969004479181</v>
      </c>
      <c r="V27" s="108"/>
      <c r="W27" s="108">
        <v>2.6707922811499296</v>
      </c>
      <c r="X27" s="108"/>
      <c r="Y27" s="108">
        <v>1.3186250621978923</v>
      </c>
      <c r="Z27" s="108"/>
      <c r="AA27" s="108">
        <v>3.0995913987370507</v>
      </c>
      <c r="AB27" s="108"/>
      <c r="AC27" s="108">
        <f t="shared" si="11"/>
        <v>3.5963699648052163</v>
      </c>
      <c r="AD27" s="38"/>
      <c r="AE27" s="108">
        <f t="shared" si="12"/>
        <v>2.3069742090202681</v>
      </c>
      <c r="AF27" s="108"/>
      <c r="AG27" s="108">
        <f t="shared" si="13"/>
        <v>4.8007868293986302</v>
      </c>
      <c r="AH27" s="108"/>
      <c r="AI27" s="108">
        <f t="shared" si="15"/>
        <v>5.7286102930579093</v>
      </c>
      <c r="AJ27" s="108"/>
      <c r="AK27" s="108">
        <f t="shared" si="14"/>
        <v>6.8173365545197191</v>
      </c>
      <c r="AL27" s="108"/>
    </row>
    <row r="28" spans="1:38" s="24" customFormat="1" ht="12">
      <c r="A28" s="145" t="s">
        <v>104</v>
      </c>
      <c r="B28" s="39">
        <v>208.49402947274748</v>
      </c>
      <c r="C28" s="38" t="s">
        <v>72</v>
      </c>
      <c r="D28" s="39">
        <v>157.26015751459408</v>
      </c>
      <c r="E28" s="38" t="s">
        <v>72</v>
      </c>
      <c r="F28" s="39">
        <v>305.14017705047979</v>
      </c>
      <c r="G28" s="38"/>
      <c r="H28" s="39">
        <v>392</v>
      </c>
      <c r="I28" s="38"/>
      <c r="J28" s="39">
        <v>541.30088219143306</v>
      </c>
      <c r="K28" s="39"/>
      <c r="L28" s="39">
        <v>1882.1521281703367</v>
      </c>
      <c r="M28" s="39"/>
      <c r="N28" s="39">
        <v>4053.5961272672289</v>
      </c>
      <c r="O28" s="39"/>
      <c r="P28" s="39">
        <v>4170.0513440000004</v>
      </c>
      <c r="Q28" s="39"/>
      <c r="R28" s="39">
        <v>3120.9909342201772</v>
      </c>
      <c r="S28" s="39"/>
      <c r="T28" s="39"/>
      <c r="U28" s="108">
        <v>1.2530693172057705</v>
      </c>
      <c r="V28" s="108"/>
      <c r="W28" s="108">
        <v>0.81512749909018833</v>
      </c>
      <c r="X28" s="108"/>
      <c r="Y28" s="108">
        <v>1.3613229669212623</v>
      </c>
      <c r="Z28" s="108"/>
      <c r="AA28" s="108">
        <v>1.6178959098600849</v>
      </c>
      <c r="AB28" s="108"/>
      <c r="AC28" s="108">
        <f t="shared" si="11"/>
        <v>3.3827375200213505</v>
      </c>
      <c r="AD28" s="38"/>
      <c r="AE28" s="108">
        <f t="shared" si="12"/>
        <v>7.9209947357697432</v>
      </c>
      <c r="AF28" s="108"/>
      <c r="AG28" s="108">
        <f t="shared" si="13"/>
        <v>9.167691354209266</v>
      </c>
      <c r="AH28" s="108"/>
      <c r="AI28" s="108">
        <f t="shared" si="15"/>
        <v>12.121894763516407</v>
      </c>
      <c r="AJ28" s="108"/>
      <c r="AK28" s="108">
        <f>R28/($R$21-$R$30)*100</f>
        <v>12.724122732757309</v>
      </c>
      <c r="AL28" s="108"/>
    </row>
    <row r="29" spans="1:38" s="24" customFormat="1" ht="12">
      <c r="A29" s="128" t="s">
        <v>149</v>
      </c>
      <c r="B29" s="39">
        <v>9.0576442622950832</v>
      </c>
      <c r="C29" s="38" t="s">
        <v>72</v>
      </c>
      <c r="D29" s="39">
        <v>122.99068037188482</v>
      </c>
      <c r="E29" s="38" t="s">
        <v>72</v>
      </c>
      <c r="F29" s="39">
        <v>62.875535162412007</v>
      </c>
      <c r="G29" s="38" t="s">
        <v>72</v>
      </c>
      <c r="H29" s="39">
        <v>3</v>
      </c>
      <c r="I29" s="38" t="s">
        <v>72</v>
      </c>
      <c r="J29" s="39">
        <v>9.4903540093352063</v>
      </c>
      <c r="K29" s="39" t="s">
        <v>72</v>
      </c>
      <c r="L29" s="39">
        <v>5.4085068501818183</v>
      </c>
      <c r="M29" s="39" t="s">
        <v>72</v>
      </c>
      <c r="N29" s="39">
        <v>0</v>
      </c>
      <c r="O29" s="39"/>
      <c r="P29" s="39">
        <v>0</v>
      </c>
      <c r="Q29" s="39"/>
      <c r="R29" s="39">
        <v>23.923283163264166</v>
      </c>
      <c r="S29" s="39" t="s">
        <v>72</v>
      </c>
      <c r="T29" s="39"/>
      <c r="U29" s="108">
        <v>5.4437319571927698E-2</v>
      </c>
      <c r="V29" s="108"/>
      <c r="W29" s="108">
        <v>0.63749831672164947</v>
      </c>
      <c r="X29" s="108"/>
      <c r="Y29" s="108">
        <v>0.2805068506593183</v>
      </c>
      <c r="Z29" s="108"/>
      <c r="AA29" s="108">
        <v>1.2381856453010855E-2</v>
      </c>
      <c r="AB29" s="108"/>
      <c r="AC29" s="108">
        <f t="shared" si="11"/>
        <v>5.9307822399428084E-2</v>
      </c>
      <c r="AD29" s="38"/>
      <c r="AE29" s="108">
        <f t="shared" si="12"/>
        <v>2.2761578964560533E-2</v>
      </c>
      <c r="AF29" s="108"/>
      <c r="AG29" s="108">
        <f t="shared" si="13"/>
        <v>0</v>
      </c>
      <c r="AH29" s="108"/>
      <c r="AI29" s="108">
        <f t="shared" si="15"/>
        <v>0</v>
      </c>
      <c r="AJ29" s="108"/>
      <c r="AK29" s="108">
        <f t="shared" si="14"/>
        <v>9.7534019660950738E-2</v>
      </c>
      <c r="AL29" s="108"/>
    </row>
    <row r="30" spans="1:38" s="24" customFormat="1" ht="12">
      <c r="A30" s="116" t="s">
        <v>3</v>
      </c>
      <c r="B30" s="39">
        <v>8.6909679999999998</v>
      </c>
      <c r="C30" s="38" t="s">
        <v>72</v>
      </c>
      <c r="D30" s="39">
        <v>41.902228261404133</v>
      </c>
      <c r="E30" s="38" t="s">
        <v>72</v>
      </c>
      <c r="F30" s="39">
        <v>65.775277724813492</v>
      </c>
      <c r="G30" s="38" t="s">
        <v>72</v>
      </c>
      <c r="H30" s="39">
        <v>98</v>
      </c>
      <c r="I30" s="38" t="s">
        <v>72</v>
      </c>
      <c r="J30" s="39">
        <v>130.168786009607</v>
      </c>
      <c r="K30" s="39" t="s">
        <v>72</v>
      </c>
      <c r="L30" s="39">
        <v>406.55635806029852</v>
      </c>
      <c r="M30" s="39"/>
      <c r="N30" s="39">
        <v>709.80983141085642</v>
      </c>
      <c r="O30" s="39"/>
      <c r="P30" s="39">
        <v>886</v>
      </c>
      <c r="Q30" s="39" t="s">
        <v>72</v>
      </c>
      <c r="R30" s="39">
        <v>1090.1927330982608</v>
      </c>
      <c r="S30" s="39"/>
      <c r="T30" s="39"/>
      <c r="U30" s="40" t="s">
        <v>81</v>
      </c>
      <c r="V30" s="108"/>
      <c r="W30" s="40" t="s">
        <v>81</v>
      </c>
      <c r="X30" s="108"/>
      <c r="Y30" s="40" t="s">
        <v>81</v>
      </c>
      <c r="Z30" s="108"/>
      <c r="AA30" s="40" t="s">
        <v>81</v>
      </c>
      <c r="AB30" s="108"/>
      <c r="AC30" s="40" t="s">
        <v>81</v>
      </c>
      <c r="AD30" s="38"/>
      <c r="AE30" s="40" t="s">
        <v>81</v>
      </c>
      <c r="AF30" s="40"/>
      <c r="AG30" s="40" t="s">
        <v>81</v>
      </c>
      <c r="AH30" s="40"/>
      <c r="AI30" s="40" t="s">
        <v>81</v>
      </c>
      <c r="AJ30" s="40"/>
      <c r="AK30" s="40" t="s">
        <v>81</v>
      </c>
      <c r="AL30" s="40"/>
    </row>
    <row r="31" spans="1:38" s="24" customFormat="1" ht="6" customHeight="1">
      <c r="A31" s="27"/>
      <c r="B31" s="37"/>
      <c r="C31" s="38"/>
      <c r="D31" s="37"/>
      <c r="E31" s="38"/>
      <c r="F31" s="37"/>
      <c r="G31" s="38"/>
      <c r="H31" s="37"/>
      <c r="I31" s="38"/>
      <c r="J31" s="38"/>
      <c r="K31" s="38"/>
      <c r="L31" s="38"/>
      <c r="M31" s="38"/>
      <c r="N31" s="38"/>
      <c r="O31" s="38"/>
      <c r="P31" s="38"/>
      <c r="Q31" s="38"/>
      <c r="R31" s="38"/>
      <c r="S31" s="38"/>
      <c r="T31" s="127"/>
      <c r="U31" s="108"/>
      <c r="V31" s="108"/>
      <c r="W31" s="108"/>
      <c r="X31" s="108"/>
      <c r="Y31" s="108"/>
      <c r="Z31" s="108"/>
      <c r="AA31" s="108"/>
      <c r="AB31" s="108"/>
      <c r="AC31" s="38"/>
      <c r="AD31" s="38"/>
      <c r="AE31" s="38"/>
      <c r="AF31" s="38"/>
      <c r="AG31" s="38"/>
      <c r="AH31" s="38"/>
      <c r="AI31" s="38"/>
      <c r="AJ31" s="38"/>
      <c r="AK31" s="38"/>
      <c r="AL31" s="38"/>
    </row>
    <row r="32" spans="1:38" s="28" customFormat="1" ht="12">
      <c r="A32" s="56" t="s">
        <v>148</v>
      </c>
      <c r="B32" s="43">
        <v>16647.357848589654</v>
      </c>
      <c r="C32" s="34"/>
      <c r="D32" s="43">
        <v>19334.608914040178</v>
      </c>
      <c r="E32" s="34"/>
      <c r="F32" s="43">
        <v>22480.748393221264</v>
      </c>
      <c r="G32" s="34"/>
      <c r="H32" s="43">
        <v>24327</v>
      </c>
      <c r="I32" s="34"/>
      <c r="J32" s="43">
        <f>SUM(J33:J35)</f>
        <v>16132.027605608982</v>
      </c>
      <c r="K32" s="43"/>
      <c r="L32" s="43">
        <f t="shared" ref="L32:R32" si="16">SUM(L33:L35)</f>
        <v>24168.119027340948</v>
      </c>
      <c r="M32" s="43"/>
      <c r="N32" s="43">
        <f t="shared" si="16"/>
        <v>44925.915835089254</v>
      </c>
      <c r="O32" s="43"/>
      <c r="P32" s="43">
        <f t="shared" si="16"/>
        <v>35287.001577000003</v>
      </c>
      <c r="Q32" s="34"/>
      <c r="R32" s="43">
        <f t="shared" si="16"/>
        <v>25618.335063770828</v>
      </c>
      <c r="S32" s="34"/>
      <c r="T32" s="126"/>
      <c r="U32" s="106">
        <v>100</v>
      </c>
      <c r="V32" s="106"/>
      <c r="W32" s="106">
        <v>100.00000000000001</v>
      </c>
      <c r="X32" s="106"/>
      <c r="Y32" s="106">
        <v>99.999999999999915</v>
      </c>
      <c r="Z32" s="106"/>
      <c r="AA32" s="106">
        <v>99.999999999999986</v>
      </c>
      <c r="AB32" s="106"/>
      <c r="AC32" s="106">
        <f>SUM(AC33:AC35)</f>
        <v>99.999999999999986</v>
      </c>
      <c r="AD32" s="106"/>
      <c r="AE32" s="106">
        <f t="shared" ref="AE32:AI32" si="17">SUM(AE33:AE35)</f>
        <v>100</v>
      </c>
      <c r="AF32" s="106"/>
      <c r="AG32" s="106">
        <f t="shared" si="17"/>
        <v>100</v>
      </c>
      <c r="AH32" s="106"/>
      <c r="AI32" s="106">
        <f t="shared" si="17"/>
        <v>99.999999999999986</v>
      </c>
      <c r="AJ32" s="106"/>
      <c r="AK32" s="106">
        <f t="shared" ref="AK32" si="18">SUM(AK33:AK35)</f>
        <v>100</v>
      </c>
      <c r="AL32" s="106"/>
    </row>
    <row r="33" spans="1:38" s="24" customFormat="1" ht="12">
      <c r="A33" s="116" t="s">
        <v>19</v>
      </c>
      <c r="B33" s="39">
        <v>14752.215982511083</v>
      </c>
      <c r="C33" s="38"/>
      <c r="D33" s="39">
        <v>17757.785104443647</v>
      </c>
      <c r="E33" s="38"/>
      <c r="F33" s="39">
        <v>20597.590057474026</v>
      </c>
      <c r="G33" s="38"/>
      <c r="H33" s="39">
        <v>21560</v>
      </c>
      <c r="I33" s="38"/>
      <c r="J33" s="39">
        <v>13755.395238234452</v>
      </c>
      <c r="K33" s="38"/>
      <c r="L33" s="39">
        <v>18880.856191123199</v>
      </c>
      <c r="M33" s="38"/>
      <c r="N33" s="39">
        <v>34009.02401121935</v>
      </c>
      <c r="O33" s="38"/>
      <c r="P33" s="39">
        <v>24570.363819999999</v>
      </c>
      <c r="Q33" s="38"/>
      <c r="R33" s="37">
        <v>16286.782173478858</v>
      </c>
      <c r="S33" s="38"/>
      <c r="T33" s="127"/>
      <c r="U33" s="108">
        <v>88.615960062160099</v>
      </c>
      <c r="V33" s="108"/>
      <c r="W33" s="108">
        <v>91.844552860588294</v>
      </c>
      <c r="X33" s="108"/>
      <c r="Y33" s="108">
        <v>91.623240014931667</v>
      </c>
      <c r="Z33" s="108"/>
      <c r="AA33" s="108">
        <v>88.625806716816697</v>
      </c>
      <c r="AB33" s="108"/>
      <c r="AC33" s="108">
        <f>J33/$J$32*100</f>
        <v>85.267615296243392</v>
      </c>
      <c r="AD33" s="108"/>
      <c r="AE33" s="108">
        <f>L33/$L$32*100</f>
        <v>78.12298578041441</v>
      </c>
      <c r="AF33" s="108"/>
      <c r="AG33" s="108">
        <f>N33/$N$32*100</f>
        <v>75.700235329775296</v>
      </c>
      <c r="AH33" s="108"/>
      <c r="AI33" s="108">
        <f>P33/$P$32*100</f>
        <v>69.630069776217297</v>
      </c>
      <c r="AJ33" s="108"/>
      <c r="AK33" s="108">
        <f>R33/$R$32*100</f>
        <v>63.574709804273922</v>
      </c>
      <c r="AL33" s="108"/>
    </row>
    <row r="34" spans="1:38" s="24" customFormat="1" ht="12">
      <c r="A34" s="116" t="s">
        <v>120</v>
      </c>
      <c r="B34" s="39">
        <v>454.50903275000002</v>
      </c>
      <c r="C34" s="38"/>
      <c r="D34" s="39">
        <v>275.17846822126432</v>
      </c>
      <c r="E34" s="38" t="s">
        <v>72</v>
      </c>
      <c r="F34" s="39">
        <v>599.41389418796371</v>
      </c>
      <c r="G34" s="38"/>
      <c r="H34" s="39">
        <v>1363</v>
      </c>
      <c r="I34" s="38"/>
      <c r="J34" s="39">
        <v>619.80915621141253</v>
      </c>
      <c r="K34" s="38"/>
      <c r="L34" s="39">
        <v>2804.4821438798695</v>
      </c>
      <c r="M34" s="38"/>
      <c r="N34" s="39">
        <v>6454.5148228599992</v>
      </c>
      <c r="O34" s="38"/>
      <c r="P34" s="39">
        <v>7017.3282579999996</v>
      </c>
      <c r="Q34" s="38"/>
      <c r="R34" s="37">
        <v>7049.6770499859085</v>
      </c>
      <c r="S34" s="38"/>
      <c r="T34" s="127"/>
      <c r="U34" s="108">
        <v>2.7302172325712668</v>
      </c>
      <c r="V34" s="108"/>
      <c r="W34" s="108">
        <v>1.4232430014213449</v>
      </c>
      <c r="X34" s="108"/>
      <c r="Y34" s="108">
        <v>2.6663431470489112</v>
      </c>
      <c r="Z34" s="108"/>
      <c r="AA34" s="108">
        <v>5.6028281333497754</v>
      </c>
      <c r="AB34" s="108"/>
      <c r="AC34" s="108">
        <f t="shared" ref="AC34:AC35" si="19">J34/$J$32*100</f>
        <v>3.8421032455703807</v>
      </c>
      <c r="AD34" s="38"/>
      <c r="AE34" s="108">
        <f t="shared" ref="AE34:AE35" si="20">L34/$L$32*100</f>
        <v>11.604056321914049</v>
      </c>
      <c r="AF34" s="108"/>
      <c r="AG34" s="108">
        <f t="shared" ref="AG34" si="21">N34/$N$32*100</f>
        <v>14.367018908535458</v>
      </c>
      <c r="AH34" s="108"/>
      <c r="AI34" s="108">
        <f t="shared" ref="AI34:AI35" si="22">P34/$P$32*100</f>
        <v>19.886439607761631</v>
      </c>
      <c r="AJ34" s="108"/>
      <c r="AK34" s="108">
        <f>R34/$R$32*100</f>
        <v>27.518092149382046</v>
      </c>
      <c r="AL34" s="108"/>
    </row>
    <row r="35" spans="1:38" s="24" customFormat="1" ht="12">
      <c r="A35" s="116" t="s">
        <v>121</v>
      </c>
      <c r="B35" s="39">
        <v>1440.6328333285715</v>
      </c>
      <c r="C35" s="38"/>
      <c r="D35" s="39">
        <v>1301.645341375269</v>
      </c>
      <c r="E35" s="38"/>
      <c r="F35" s="39">
        <v>1283.7444415592713</v>
      </c>
      <c r="G35" s="38"/>
      <c r="H35" s="39">
        <v>1404</v>
      </c>
      <c r="I35" s="38"/>
      <c r="J35" s="39">
        <v>1756.8232111631162</v>
      </c>
      <c r="K35" s="38"/>
      <c r="L35" s="39">
        <v>2482.7806923378821</v>
      </c>
      <c r="M35" s="38"/>
      <c r="N35" s="39">
        <v>4462.377001009907</v>
      </c>
      <c r="O35" s="38"/>
      <c r="P35" s="39">
        <v>3699.309499</v>
      </c>
      <c r="Q35" s="38"/>
      <c r="R35" s="37">
        <v>2281.8758403060642</v>
      </c>
      <c r="S35" s="38"/>
      <c r="T35" s="127"/>
      <c r="U35" s="108">
        <v>8.6538227052686345</v>
      </c>
      <c r="V35" s="40"/>
      <c r="W35" s="108">
        <v>6.7322041379903759</v>
      </c>
      <c r="X35" s="108"/>
      <c r="Y35" s="108">
        <v>5.7104168380193459</v>
      </c>
      <c r="Z35" s="108"/>
      <c r="AA35" s="108">
        <v>5.7713651498335183</v>
      </c>
      <c r="AB35" s="108"/>
      <c r="AC35" s="108">
        <f t="shared" si="19"/>
        <v>10.890281458186212</v>
      </c>
      <c r="AD35" s="38"/>
      <c r="AE35" s="108">
        <f t="shared" si="20"/>
        <v>10.272957897671549</v>
      </c>
      <c r="AF35" s="108"/>
      <c r="AG35" s="108">
        <f>N35/$N$32*100</f>
        <v>9.9327457616892492</v>
      </c>
      <c r="AH35" s="108"/>
      <c r="AI35" s="108">
        <f t="shared" si="22"/>
        <v>10.483490616021063</v>
      </c>
      <c r="AJ35" s="108"/>
      <c r="AK35" s="108">
        <f>R35/$R$32*100</f>
        <v>8.9071980463440354</v>
      </c>
      <c r="AL35" s="108"/>
    </row>
    <row r="36" spans="1:38" s="24" customFormat="1" ht="6" customHeight="1">
      <c r="A36" s="27"/>
      <c r="B36" s="37"/>
      <c r="C36" s="38"/>
      <c r="D36" s="37"/>
      <c r="E36" s="38"/>
      <c r="F36" s="37"/>
      <c r="G36" s="38"/>
      <c r="H36" s="37"/>
      <c r="I36" s="38"/>
      <c r="J36" s="38"/>
      <c r="K36" s="38"/>
      <c r="L36" s="38"/>
      <c r="M36" s="38"/>
      <c r="N36" s="38"/>
      <c r="O36" s="38"/>
      <c r="P36" s="38"/>
      <c r="Q36" s="38"/>
      <c r="R36" s="38"/>
      <c r="S36" s="38"/>
      <c r="T36" s="127"/>
      <c r="U36" s="108"/>
      <c r="V36" s="108"/>
      <c r="W36" s="108"/>
      <c r="X36" s="108"/>
      <c r="Y36" s="108"/>
      <c r="Z36" s="108"/>
      <c r="AA36" s="108"/>
      <c r="AB36" s="108"/>
      <c r="AC36" s="38"/>
      <c r="AD36" s="38"/>
      <c r="AE36" s="38"/>
      <c r="AF36" s="38"/>
      <c r="AG36" s="38"/>
      <c r="AH36" s="38"/>
      <c r="AI36" s="38"/>
      <c r="AJ36" s="38"/>
      <c r="AK36" s="38"/>
      <c r="AL36" s="38"/>
    </row>
    <row r="37" spans="1:38" s="28" customFormat="1" ht="12">
      <c r="A37" s="56" t="s">
        <v>154</v>
      </c>
      <c r="B37" s="43">
        <v>16647.357848589567</v>
      </c>
      <c r="C37" s="34"/>
      <c r="D37" s="43">
        <v>19334.608914040218</v>
      </c>
      <c r="E37" s="34"/>
      <c r="F37" s="43">
        <v>22480.748393221333</v>
      </c>
      <c r="G37" s="34"/>
      <c r="H37" s="43">
        <v>24327</v>
      </c>
      <c r="I37" s="34"/>
      <c r="J37" s="43">
        <f>SUM(J38:J40)</f>
        <v>16132</v>
      </c>
      <c r="K37" s="43"/>
      <c r="L37" s="43">
        <f t="shared" ref="L37:R37" si="23">SUM(L38:L40)</f>
        <v>24167.698881266137</v>
      </c>
      <c r="M37" s="43"/>
      <c r="N37" s="43">
        <f t="shared" si="23"/>
        <v>44925.915835089254</v>
      </c>
      <c r="O37" s="43"/>
      <c r="P37" s="43">
        <f t="shared" si="23"/>
        <v>35287.001580000004</v>
      </c>
      <c r="Q37" s="34"/>
      <c r="R37" s="43">
        <f t="shared" si="23"/>
        <v>25618.335063770861</v>
      </c>
      <c r="S37" s="34"/>
      <c r="T37" s="126"/>
      <c r="U37" s="106">
        <v>99.999999999999474</v>
      </c>
      <c r="V37" s="106"/>
      <c r="W37" s="106">
        <v>100.0000000000002</v>
      </c>
      <c r="X37" s="106"/>
      <c r="Y37" s="106">
        <v>99.954571087709994</v>
      </c>
      <c r="Z37" s="106"/>
      <c r="AA37" s="106">
        <v>100</v>
      </c>
      <c r="AB37" s="106"/>
      <c r="AC37" s="106">
        <f>SUM(AC38:AC39)</f>
        <v>100</v>
      </c>
      <c r="AD37" s="106"/>
      <c r="AE37" s="106">
        <f t="shared" ref="AE37:AI37" si="24">SUM(AE38:AE39)</f>
        <v>100</v>
      </c>
      <c r="AF37" s="106"/>
      <c r="AG37" s="106">
        <f t="shared" si="24"/>
        <v>100</v>
      </c>
      <c r="AH37" s="106"/>
      <c r="AI37" s="106">
        <f t="shared" si="24"/>
        <v>100</v>
      </c>
      <c r="AJ37" s="106"/>
      <c r="AK37" s="106">
        <f t="shared" ref="AK37" si="25">SUM(AK38:AK39)</f>
        <v>100</v>
      </c>
      <c r="AL37" s="106"/>
    </row>
    <row r="38" spans="1:38" s="24" customFormat="1" ht="12">
      <c r="A38" s="116" t="s">
        <v>28</v>
      </c>
      <c r="B38" s="39">
        <v>12191.338539642866</v>
      </c>
      <c r="C38" s="38"/>
      <c r="D38" s="39">
        <v>13851.134537321646</v>
      </c>
      <c r="E38" s="38"/>
      <c r="F38" s="39">
        <v>16951.589743161654</v>
      </c>
      <c r="G38" s="38"/>
      <c r="H38" s="39">
        <v>12424</v>
      </c>
      <c r="I38" s="38"/>
      <c r="J38" s="37">
        <v>11074</v>
      </c>
      <c r="K38" s="38"/>
      <c r="L38" s="37">
        <v>10859</v>
      </c>
      <c r="M38" s="38"/>
      <c r="N38" s="37">
        <v>17122.697200863528</v>
      </c>
      <c r="O38" s="38"/>
      <c r="P38" s="37">
        <v>15175.59425</v>
      </c>
      <c r="Q38" s="38"/>
      <c r="R38" s="37">
        <v>10891.22190259309</v>
      </c>
      <c r="S38" s="38"/>
      <c r="T38" s="127"/>
      <c r="U38" s="108">
        <v>73.232873651933318</v>
      </c>
      <c r="V38" s="108"/>
      <c r="W38" s="108">
        <v>71.639072705853351</v>
      </c>
      <c r="X38" s="108"/>
      <c r="Y38" s="108">
        <v>75.404917339287252</v>
      </c>
      <c r="Z38" s="108"/>
      <c r="AA38" s="108">
        <v>51.12967611835878</v>
      </c>
      <c r="AB38" s="108"/>
      <c r="AC38" s="40">
        <f>J38/($J$37-$J$40)*100</f>
        <v>68.825357364822864</v>
      </c>
      <c r="AD38" s="40"/>
      <c r="AE38" s="40">
        <f>L38/($L$37-$L$40)*100</f>
        <v>46.419869191638526</v>
      </c>
      <c r="AF38" s="40"/>
      <c r="AG38" s="108">
        <f>N38/($N$37-$N$40)*100</f>
        <v>41.103094690619997</v>
      </c>
      <c r="AH38" s="108"/>
      <c r="AI38" s="108">
        <f>P38/($P$37-$P$40)*100</f>
        <v>47.792852465475434</v>
      </c>
      <c r="AJ38" s="40"/>
      <c r="AK38" s="108">
        <f>R38/($R$37-$R$40)*100</f>
        <v>49.332644469089992</v>
      </c>
      <c r="AL38" s="40"/>
    </row>
    <row r="39" spans="1:38" s="24" customFormat="1" ht="12">
      <c r="A39" s="116" t="s">
        <v>29</v>
      </c>
      <c r="B39" s="39">
        <v>4456.0193089467011</v>
      </c>
      <c r="C39" s="38"/>
      <c r="D39" s="39">
        <v>5483.4743767185719</v>
      </c>
      <c r="E39" s="38"/>
      <c r="F39" s="39">
        <v>5518.9458905899337</v>
      </c>
      <c r="G39" s="38"/>
      <c r="H39" s="39">
        <v>11875</v>
      </c>
      <c r="I39" s="38"/>
      <c r="J39" s="39">
        <v>5016</v>
      </c>
      <c r="K39" s="39"/>
      <c r="L39" s="39">
        <v>12534</v>
      </c>
      <c r="M39" s="38"/>
      <c r="N39" s="37">
        <v>24535.22984756147</v>
      </c>
      <c r="O39" s="38"/>
      <c r="P39" s="37">
        <v>16577.258880000001</v>
      </c>
      <c r="Q39" s="38"/>
      <c r="R39" s="37">
        <v>11185.887524243182</v>
      </c>
      <c r="S39" s="38"/>
      <c r="T39" s="127"/>
      <c r="U39" s="108">
        <v>26.76712634806616</v>
      </c>
      <c r="V39" s="108"/>
      <c r="W39" s="108">
        <v>28.360927294146855</v>
      </c>
      <c r="X39" s="108"/>
      <c r="Y39" s="108">
        <v>24.549653748422745</v>
      </c>
      <c r="Z39" s="108"/>
      <c r="AA39" s="108">
        <v>48.87032388164122</v>
      </c>
      <c r="AB39" s="108"/>
      <c r="AC39" s="40">
        <f>J39/($J$37-$J$40)*100</f>
        <v>31.174642635177129</v>
      </c>
      <c r="AD39" s="38"/>
      <c r="AE39" s="40">
        <f>L39/($L$37-$L$40)*100</f>
        <v>53.580130808361467</v>
      </c>
      <c r="AF39" s="40"/>
      <c r="AG39" s="108">
        <f>N39/($N$37-$N$40)*100</f>
        <v>58.896905309379996</v>
      </c>
      <c r="AH39" s="108"/>
      <c r="AI39" s="108">
        <f>P39/($P$37-$P$40)*100</f>
        <v>52.207147534524559</v>
      </c>
      <c r="AJ39" s="40"/>
      <c r="AK39" s="108">
        <f>R39/($R$37-$R$40)*100</f>
        <v>50.667355530910008</v>
      </c>
      <c r="AL39" s="40"/>
    </row>
    <row r="40" spans="1:38" s="24" customFormat="1" ht="12">
      <c r="A40" s="116" t="s">
        <v>3</v>
      </c>
      <c r="B40" s="39">
        <v>0</v>
      </c>
      <c r="C40" s="38"/>
      <c r="D40" s="39">
        <v>0</v>
      </c>
      <c r="E40" s="38"/>
      <c r="F40" s="39">
        <v>10.212759469745009</v>
      </c>
      <c r="G40" s="38" t="s">
        <v>72</v>
      </c>
      <c r="H40" s="39">
        <v>28</v>
      </c>
      <c r="I40" s="38" t="s">
        <v>72</v>
      </c>
      <c r="J40" s="39">
        <v>42</v>
      </c>
      <c r="K40" s="39" t="s">
        <v>72</v>
      </c>
      <c r="L40" s="39">
        <v>774.69888126613819</v>
      </c>
      <c r="M40" s="38"/>
      <c r="N40" s="37">
        <v>3267.9887866642543</v>
      </c>
      <c r="O40" s="38"/>
      <c r="P40" s="37">
        <v>3534.1484500000001</v>
      </c>
      <c r="Q40" s="38"/>
      <c r="R40" s="37">
        <v>3541.2256369345882</v>
      </c>
      <c r="S40" s="38"/>
      <c r="T40" s="127"/>
      <c r="U40" s="108">
        <v>0</v>
      </c>
      <c r="V40" s="40"/>
      <c r="W40" s="108">
        <v>0</v>
      </c>
      <c r="X40" s="108"/>
      <c r="Y40" s="40" t="s">
        <v>81</v>
      </c>
      <c r="Z40" s="108"/>
      <c r="AA40" s="40" t="s">
        <v>81</v>
      </c>
      <c r="AB40" s="108"/>
      <c r="AC40" s="40" t="s">
        <v>81</v>
      </c>
      <c r="AD40" s="38"/>
      <c r="AE40" s="40" t="s">
        <v>81</v>
      </c>
      <c r="AF40" s="40"/>
      <c r="AG40" s="40" t="s">
        <v>81</v>
      </c>
      <c r="AH40" s="40"/>
      <c r="AI40" s="40" t="s">
        <v>81</v>
      </c>
      <c r="AJ40" s="40"/>
      <c r="AK40" s="40" t="s">
        <v>81</v>
      </c>
      <c r="AL40" s="40"/>
    </row>
    <row r="41" spans="1:38" s="24" customFormat="1" ht="6" customHeight="1">
      <c r="A41" s="53"/>
      <c r="B41" s="37"/>
      <c r="C41" s="38"/>
      <c r="D41" s="37"/>
      <c r="E41" s="38"/>
      <c r="F41" s="37"/>
      <c r="G41" s="38"/>
      <c r="H41" s="37"/>
      <c r="I41" s="38"/>
      <c r="J41" s="38"/>
      <c r="K41" s="38"/>
      <c r="L41" s="38"/>
      <c r="M41" s="38"/>
      <c r="N41" s="38"/>
      <c r="O41" s="38"/>
      <c r="P41" s="38"/>
      <c r="Q41" s="38"/>
      <c r="R41" s="38"/>
      <c r="S41" s="38"/>
      <c r="T41" s="127"/>
      <c r="U41" s="108"/>
      <c r="V41" s="108"/>
      <c r="W41" s="108"/>
      <c r="X41" s="108"/>
      <c r="Y41" s="108"/>
      <c r="Z41" s="108"/>
      <c r="AA41" s="108"/>
      <c r="AB41" s="108"/>
      <c r="AC41" s="38"/>
      <c r="AD41" s="38"/>
      <c r="AE41" s="38"/>
      <c r="AF41" s="38"/>
      <c r="AG41" s="38"/>
      <c r="AH41" s="38"/>
      <c r="AI41" s="38"/>
      <c r="AJ41" s="38"/>
      <c r="AK41" s="38"/>
      <c r="AL41" s="38"/>
    </row>
    <row r="42" spans="1:38" s="28" customFormat="1" ht="12">
      <c r="A42" s="56" t="s">
        <v>155</v>
      </c>
      <c r="B42" s="43">
        <v>16647.357848589567</v>
      </c>
      <c r="C42" s="34"/>
      <c r="D42" s="43">
        <v>19334.608914040196</v>
      </c>
      <c r="E42" s="34"/>
      <c r="F42" s="43">
        <v>22480.748393221143</v>
      </c>
      <c r="G42" s="34"/>
      <c r="H42" s="43">
        <v>24327</v>
      </c>
      <c r="I42" s="34"/>
      <c r="J42" s="43">
        <f>SUM(J43:J45)</f>
        <v>16132.02760560897</v>
      </c>
      <c r="K42" s="43"/>
      <c r="L42" s="43">
        <f t="shared" ref="L42:R42" si="26">SUM(L43:L45)</f>
        <v>24168.119027340894</v>
      </c>
      <c r="M42" s="43"/>
      <c r="N42" s="43">
        <f t="shared" si="26"/>
        <v>44925.915835089188</v>
      </c>
      <c r="O42" s="43"/>
      <c r="P42" s="43">
        <f t="shared" si="26"/>
        <v>35287.00157</v>
      </c>
      <c r="Q42" s="34"/>
      <c r="R42" s="43">
        <f t="shared" si="26"/>
        <v>25618.33506377085</v>
      </c>
      <c r="S42" s="34"/>
      <c r="T42" s="126"/>
      <c r="U42" s="106">
        <v>99.999999999999488</v>
      </c>
      <c r="V42" s="106"/>
      <c r="W42" s="106">
        <v>100.00000000000009</v>
      </c>
      <c r="X42" s="106"/>
      <c r="Y42" s="106">
        <v>99.999999999999403</v>
      </c>
      <c r="Z42" s="106"/>
      <c r="AA42" s="45">
        <v>100</v>
      </c>
      <c r="AB42" s="106"/>
      <c r="AC42" s="45">
        <f>SUM(AC43:AC44)</f>
        <v>100</v>
      </c>
      <c r="AD42" s="45"/>
      <c r="AE42" s="45">
        <f>SUM(AE43:AE44)</f>
        <v>100</v>
      </c>
      <c r="AF42" s="45"/>
      <c r="AG42" s="45">
        <f t="shared" ref="AG42:AI42" si="27">SUM(AG43:AG44)</f>
        <v>100</v>
      </c>
      <c r="AH42" s="45"/>
      <c r="AI42" s="45">
        <f t="shared" si="27"/>
        <v>100.00000000000001</v>
      </c>
      <c r="AJ42" s="45"/>
      <c r="AK42" s="45">
        <f t="shared" ref="AK42" si="28">SUM(AK43:AK44)</f>
        <v>100.00000000000001</v>
      </c>
      <c r="AL42" s="45"/>
    </row>
    <row r="43" spans="1:38" s="24" customFormat="1" ht="12">
      <c r="A43" s="11" t="s">
        <v>92</v>
      </c>
      <c r="B43" s="39">
        <v>14282.588802493849</v>
      </c>
      <c r="C43" s="38"/>
      <c r="D43" s="39">
        <v>17467.245170770166</v>
      </c>
      <c r="E43" s="38"/>
      <c r="F43" s="39">
        <v>19795.388212605907</v>
      </c>
      <c r="G43" s="38"/>
      <c r="H43" s="39">
        <v>19374</v>
      </c>
      <c r="I43" s="38"/>
      <c r="J43" s="39">
        <v>13371.954318670143</v>
      </c>
      <c r="K43" s="38"/>
      <c r="L43" s="39">
        <v>19718.713315592482</v>
      </c>
      <c r="M43" s="38"/>
      <c r="N43" s="39">
        <v>33306.521166071478</v>
      </c>
      <c r="O43" s="38"/>
      <c r="P43" s="39">
        <v>24069.72783</v>
      </c>
      <c r="Q43" s="38"/>
      <c r="R43" s="39">
        <v>15997.112277391194</v>
      </c>
      <c r="S43" s="38"/>
      <c r="T43" s="127"/>
      <c r="U43" s="108">
        <v>85.794928735215805</v>
      </c>
      <c r="V43" s="108"/>
      <c r="W43" s="108">
        <v>90.341859245397032</v>
      </c>
      <c r="X43" s="109"/>
      <c r="Y43" s="108">
        <v>88.054845267406222</v>
      </c>
      <c r="Z43" s="109"/>
      <c r="AA43" s="108">
        <v>79.73495760967981</v>
      </c>
      <c r="AB43" s="109"/>
      <c r="AC43" s="108">
        <f>J43/($J$42-$J$45)*100</f>
        <v>82.890723011289836</v>
      </c>
      <c r="AD43" s="108"/>
      <c r="AE43" s="108">
        <f>L43/($L$42-$L$45)*100</f>
        <v>81.67148962582894</v>
      </c>
      <c r="AF43" s="108"/>
      <c r="AG43" s="108">
        <f>N43/($N$42-$N$45)*100</f>
        <v>75.531783477164311</v>
      </c>
      <c r="AH43" s="108"/>
      <c r="AI43" s="108">
        <f>P43/($P$42-$P$45)*100</f>
        <v>77.479925070052218</v>
      </c>
      <c r="AJ43" s="108"/>
      <c r="AK43" s="108">
        <f>R43/($R$42-$R$45)*100</f>
        <v>69.833934574888048</v>
      </c>
      <c r="AL43" s="108"/>
    </row>
    <row r="44" spans="1:38" s="24" customFormat="1" ht="12">
      <c r="A44" s="116" t="s">
        <v>105</v>
      </c>
      <c r="B44" s="39">
        <v>2364.7690460957197</v>
      </c>
      <c r="C44" s="38"/>
      <c r="D44" s="39">
        <v>1867.3637432700302</v>
      </c>
      <c r="E44" s="38"/>
      <c r="F44" s="39">
        <v>2685.360180615236</v>
      </c>
      <c r="G44" s="38"/>
      <c r="H44" s="39">
        <v>4924</v>
      </c>
      <c r="I44" s="38"/>
      <c r="J44" s="39">
        <v>2760.0732869388271</v>
      </c>
      <c r="K44" s="38"/>
      <c r="L44" s="39">
        <v>4425.224068104214</v>
      </c>
      <c r="M44" s="38"/>
      <c r="N44" s="39">
        <v>10789.513155878711</v>
      </c>
      <c r="O44" s="38"/>
      <c r="P44" s="39">
        <v>6996.0325050000001</v>
      </c>
      <c r="Q44" s="38"/>
      <c r="R44" s="39">
        <v>6910.2498450112325</v>
      </c>
      <c r="S44" s="38"/>
      <c r="T44" s="127"/>
      <c r="U44" s="108">
        <v>14.205071264783681</v>
      </c>
      <c r="V44" s="108"/>
      <c r="W44" s="108">
        <v>9.6581407546030569</v>
      </c>
      <c r="X44" s="109"/>
      <c r="Y44" s="108">
        <v>11.945154732593178</v>
      </c>
      <c r="Z44" s="109"/>
      <c r="AA44" s="108">
        <v>20.26504239032019</v>
      </c>
      <c r="AB44" s="109"/>
      <c r="AC44" s="108">
        <f>J44/($J$42-$J$45)*100</f>
        <v>17.109276988710167</v>
      </c>
      <c r="AD44" s="108"/>
      <c r="AE44" s="108">
        <f>L44/($L$42-$L$45)*100</f>
        <v>18.32851037417106</v>
      </c>
      <c r="AF44" s="108"/>
      <c r="AG44" s="108">
        <f>N44/($N$42-$N$45)*100</f>
        <v>24.468216522835682</v>
      </c>
      <c r="AH44" s="108"/>
      <c r="AI44" s="108">
        <f>P44/($P$42-$P$45)*100</f>
        <v>22.520074929947793</v>
      </c>
      <c r="AJ44" s="108"/>
      <c r="AK44" s="108">
        <f>R44/($R$42-$R$45)*100</f>
        <v>30.166065425111967</v>
      </c>
      <c r="AL44" s="108"/>
    </row>
    <row r="45" spans="1:38" s="24" customFormat="1" ht="12">
      <c r="A45" s="116" t="s">
        <v>3</v>
      </c>
      <c r="B45" s="39">
        <v>0</v>
      </c>
      <c r="C45" s="39"/>
      <c r="D45" s="39">
        <v>0</v>
      </c>
      <c r="E45" s="39"/>
      <c r="F45" s="39">
        <v>0</v>
      </c>
      <c r="G45" s="39"/>
      <c r="H45" s="39">
        <v>29</v>
      </c>
      <c r="I45" s="38" t="s">
        <v>72</v>
      </c>
      <c r="J45" s="39">
        <v>0</v>
      </c>
      <c r="K45" s="38"/>
      <c r="L45" s="39">
        <v>24.181643644197749</v>
      </c>
      <c r="M45" s="39" t="s">
        <v>72</v>
      </c>
      <c r="N45" s="39">
        <v>829.88151313899732</v>
      </c>
      <c r="O45" s="39" t="s">
        <v>72</v>
      </c>
      <c r="P45" s="39">
        <v>4221.2412350000004</v>
      </c>
      <c r="Q45" s="39"/>
      <c r="R45" s="39">
        <v>2710.9729413684245</v>
      </c>
      <c r="S45" s="39"/>
      <c r="T45" s="127"/>
      <c r="U45" s="39">
        <v>0</v>
      </c>
      <c r="V45" s="39"/>
      <c r="W45" s="39">
        <v>0</v>
      </c>
      <c r="X45" s="39"/>
      <c r="Y45" s="39">
        <v>0</v>
      </c>
      <c r="Z45" s="109"/>
      <c r="AA45" s="40" t="s">
        <v>81</v>
      </c>
      <c r="AB45" s="109"/>
      <c r="AC45" s="39">
        <v>0</v>
      </c>
      <c r="AD45" s="38"/>
      <c r="AE45" s="40" t="s">
        <v>81</v>
      </c>
      <c r="AF45" s="40"/>
      <c r="AG45" s="40" t="s">
        <v>81</v>
      </c>
      <c r="AH45" s="40"/>
      <c r="AI45" s="40" t="s">
        <v>81</v>
      </c>
      <c r="AJ45" s="40"/>
      <c r="AK45" s="40" t="s">
        <v>81</v>
      </c>
      <c r="AL45" s="40"/>
    </row>
    <row r="46" spans="1:38" s="24" customFormat="1" ht="6" customHeight="1">
      <c r="A46" s="27"/>
      <c r="B46" s="37"/>
      <c r="C46" s="38"/>
      <c r="D46" s="37"/>
      <c r="E46" s="38"/>
      <c r="F46" s="37"/>
      <c r="G46" s="38"/>
      <c r="H46" s="37"/>
      <c r="I46" s="38"/>
      <c r="J46" s="38"/>
      <c r="K46" s="38"/>
      <c r="L46" s="38"/>
      <c r="M46" s="38"/>
      <c r="N46" s="38"/>
      <c r="O46" s="38"/>
      <c r="P46" s="39"/>
      <c r="Q46" s="38"/>
      <c r="R46" s="39"/>
      <c r="S46" s="38"/>
      <c r="T46" s="127"/>
      <c r="U46" s="108"/>
      <c r="V46" s="108"/>
      <c r="W46" s="108"/>
      <c r="X46" s="108"/>
      <c r="Y46" s="108"/>
      <c r="Z46" s="108"/>
      <c r="AA46" s="108"/>
      <c r="AB46" s="108"/>
      <c r="AC46" s="38"/>
      <c r="AD46" s="38"/>
      <c r="AE46" s="38"/>
      <c r="AF46" s="38"/>
      <c r="AG46" s="38"/>
      <c r="AH46" s="38"/>
      <c r="AI46" s="38"/>
      <c r="AJ46" s="38"/>
      <c r="AK46" s="38"/>
      <c r="AL46" s="38"/>
    </row>
    <row r="47" spans="1:38" s="28" customFormat="1" ht="25.5">
      <c r="A47" s="56" t="s">
        <v>178</v>
      </c>
      <c r="B47" s="43">
        <v>16647.357848589552</v>
      </c>
      <c r="C47" s="34"/>
      <c r="D47" s="43">
        <v>19334.785104443745</v>
      </c>
      <c r="E47" s="34"/>
      <c r="F47" s="43">
        <v>22480.748393221027</v>
      </c>
      <c r="G47" s="34"/>
      <c r="H47" s="43">
        <v>24327</v>
      </c>
      <c r="I47" s="34"/>
      <c r="J47" s="43">
        <f>J48+J52+J53</f>
        <v>16132.02760560897</v>
      </c>
      <c r="K47" s="43"/>
      <c r="L47" s="43">
        <f>L48+L52+L53</f>
        <v>24168.119027340985</v>
      </c>
      <c r="M47" s="43"/>
      <c r="N47" s="43">
        <f>N48+N52+N53</f>
        <v>44925.763711248976</v>
      </c>
      <c r="O47" s="43"/>
      <c r="P47" s="43">
        <f t="shared" ref="P47:R47" si="29">P48+P52+P53</f>
        <v>35287.001575200004</v>
      </c>
      <c r="Q47" s="34"/>
      <c r="R47" s="43">
        <f t="shared" si="29"/>
        <v>25618.335063770824</v>
      </c>
      <c r="S47" s="34"/>
      <c r="T47" s="126"/>
      <c r="U47" s="106">
        <v>99.999999999999403</v>
      </c>
      <c r="V47" s="106"/>
      <c r="W47" s="106">
        <v>100.00091159958974</v>
      </c>
      <c r="X47" s="106"/>
      <c r="Y47" s="106">
        <v>99.999999999998877</v>
      </c>
      <c r="Z47" s="106"/>
      <c r="AA47" s="106">
        <v>100</v>
      </c>
      <c r="AB47" s="106"/>
      <c r="AC47" s="45">
        <f>AC48+AC52</f>
        <v>100</v>
      </c>
      <c r="AD47" s="45"/>
      <c r="AE47" s="45">
        <f t="shared" ref="AE47" si="30">AE48+AE52</f>
        <v>100</v>
      </c>
      <c r="AF47" s="45"/>
      <c r="AG47" s="45">
        <f>AG48+AG52</f>
        <v>100</v>
      </c>
      <c r="AH47" s="45"/>
      <c r="AI47" s="45">
        <f t="shared" ref="AI47" si="31">AI48+AI52</f>
        <v>100</v>
      </c>
      <c r="AJ47" s="45"/>
      <c r="AK47" s="45">
        <f>AK48+AK52</f>
        <v>99.999999999999986</v>
      </c>
      <c r="AL47" s="45"/>
    </row>
    <row r="48" spans="1:38" s="46" customFormat="1" ht="12">
      <c r="A48" s="116" t="s">
        <v>60</v>
      </c>
      <c r="B48" s="39">
        <v>629.81191194242149</v>
      </c>
      <c r="C48" s="38"/>
      <c r="D48" s="39">
        <v>211.51074709941361</v>
      </c>
      <c r="E48" s="38" t="s">
        <v>72</v>
      </c>
      <c r="F48" s="39">
        <v>223.54284081408741</v>
      </c>
      <c r="G48" s="38" t="s">
        <v>72</v>
      </c>
      <c r="H48" s="39">
        <v>437</v>
      </c>
      <c r="I48" s="38"/>
      <c r="J48" s="39">
        <f>SUM(J49:J51)</f>
        <v>132.44144877484709</v>
      </c>
      <c r="K48" s="39"/>
      <c r="L48" s="39">
        <f>SUM(L49:L51)</f>
        <v>453.49871263289594</v>
      </c>
      <c r="M48" s="39"/>
      <c r="N48" s="39">
        <f t="shared" ref="N48" si="32">SUM(N49:N51)</f>
        <v>1331.2040184241921</v>
      </c>
      <c r="O48" s="39"/>
      <c r="P48" s="39">
        <f>SUM(P49:P51)</f>
        <v>718.90169800000001</v>
      </c>
      <c r="Q48" s="39"/>
      <c r="R48" s="39">
        <f>SUM(R49:R51)</f>
        <v>564.54574947757851</v>
      </c>
      <c r="S48" s="39"/>
      <c r="T48" s="51"/>
      <c r="U48" s="109">
        <v>3.7832544820064555</v>
      </c>
      <c r="V48" s="109"/>
      <c r="W48" s="109">
        <v>1.0581275108006278</v>
      </c>
      <c r="X48" s="110"/>
      <c r="Y48" s="108">
        <v>0.99491151828085056</v>
      </c>
      <c r="Z48" s="110"/>
      <c r="AA48" s="108">
        <v>1.7968011183750667</v>
      </c>
      <c r="AB48" s="110"/>
      <c r="AC48" s="40">
        <f>AC49+AC50+AC51</f>
        <v>0.82098451609888334</v>
      </c>
      <c r="AD48" s="40"/>
      <c r="AE48" s="40">
        <f t="shared" ref="AE48" si="33">AE49+AE50+AE51</f>
        <v>1.8764336277881639</v>
      </c>
      <c r="AF48" s="40"/>
      <c r="AG48" s="40">
        <f>N48/SUM(N48+N52)*100</f>
        <v>2.9649012765370886</v>
      </c>
      <c r="AH48" s="40"/>
      <c r="AI48" s="40">
        <f>P48/SUM(P48+P52)*100</f>
        <v>2.0458246264527746</v>
      </c>
      <c r="AJ48" s="40"/>
      <c r="AK48" s="40">
        <f>R48/SUM(R48+R52)*100</f>
        <v>2.217084448447836</v>
      </c>
      <c r="AL48" s="40"/>
    </row>
    <row r="49" spans="1:52" s="24" customFormat="1" ht="13.5">
      <c r="A49" s="47" t="s">
        <v>179</v>
      </c>
      <c r="B49" s="39">
        <v>606.95996694242149</v>
      </c>
      <c r="C49" s="38"/>
      <c r="D49" s="39">
        <v>200.24111686632267</v>
      </c>
      <c r="E49" s="38" t="s">
        <v>72</v>
      </c>
      <c r="F49" s="39">
        <v>223.54284081408741</v>
      </c>
      <c r="G49" s="38" t="s">
        <v>72</v>
      </c>
      <c r="H49" s="39">
        <v>266</v>
      </c>
      <c r="I49" s="38"/>
      <c r="J49" s="39">
        <v>71.432213187680475</v>
      </c>
      <c r="K49" s="39" t="s">
        <v>72</v>
      </c>
      <c r="L49" s="39">
        <v>113.04596816174441</v>
      </c>
      <c r="M49" s="39" t="s">
        <v>72</v>
      </c>
      <c r="N49" s="39">
        <v>625.69503818739486</v>
      </c>
      <c r="O49" s="39"/>
      <c r="P49" s="39">
        <v>446.83373219999999</v>
      </c>
      <c r="Q49" s="39" t="s">
        <v>72</v>
      </c>
      <c r="R49" s="39">
        <v>309.13764753934521</v>
      </c>
      <c r="S49" s="39" t="s">
        <v>72</v>
      </c>
      <c r="T49" s="127"/>
      <c r="U49" s="109">
        <v>3.6459837799056052</v>
      </c>
      <c r="V49" s="108"/>
      <c r="W49" s="109">
        <v>1.0360366756017154</v>
      </c>
      <c r="X49" s="108"/>
      <c r="Y49" s="108">
        <v>0.99491151828085056</v>
      </c>
      <c r="Z49" s="108"/>
      <c r="AA49" s="108">
        <v>1.0937050285761276</v>
      </c>
      <c r="AB49" s="108"/>
      <c r="AC49" s="40">
        <f>J49/($J$47-$J$53)*100</f>
        <v>0.44279748915656514</v>
      </c>
      <c r="AD49" s="40"/>
      <c r="AE49" s="40">
        <f>L49/($L$47-$L$53)*100</f>
        <v>0.46774830938997541</v>
      </c>
      <c r="AF49" s="40"/>
      <c r="AG49" s="40">
        <f>N49/($N$47-$N$53)*100</f>
        <v>1.3935685227578609</v>
      </c>
      <c r="AH49" s="40"/>
      <c r="AI49" s="40">
        <f>P49/($P$47-$P$53)*100</f>
        <v>1.271583383107497</v>
      </c>
      <c r="AJ49" s="40"/>
      <c r="AK49" s="40">
        <f>R49/($R$47-$R$53)*100</f>
        <v>1.2140455781014636</v>
      </c>
      <c r="AL49" s="40"/>
    </row>
    <row r="50" spans="1:52" s="24" customFormat="1" ht="13.5">
      <c r="A50" s="47" t="s">
        <v>180</v>
      </c>
      <c r="B50" s="39">
        <v>22.851945000000001</v>
      </c>
      <c r="C50" s="38" t="s">
        <v>72</v>
      </c>
      <c r="D50" s="39">
        <v>4.2696302330909379</v>
      </c>
      <c r="E50" s="38" t="s">
        <v>72</v>
      </c>
      <c r="F50" s="39">
        <v>0</v>
      </c>
      <c r="G50" s="127"/>
      <c r="H50" s="39">
        <v>171</v>
      </c>
      <c r="I50" s="127"/>
      <c r="J50" s="39">
        <v>61.009235587166614</v>
      </c>
      <c r="K50" s="39" t="s">
        <v>72</v>
      </c>
      <c r="L50" s="39">
        <v>340.4527444711515</v>
      </c>
      <c r="M50" s="39" t="s">
        <v>72</v>
      </c>
      <c r="N50" s="39">
        <v>342.50898023679724</v>
      </c>
      <c r="O50" s="39" t="s">
        <v>72</v>
      </c>
      <c r="P50" s="39">
        <v>272.06796580000002</v>
      </c>
      <c r="Q50" s="39" t="s">
        <v>72</v>
      </c>
      <c r="R50" s="39">
        <v>224.59357886140111</v>
      </c>
      <c r="S50" s="39" t="s">
        <v>72</v>
      </c>
      <c r="T50" s="127"/>
      <c r="U50" s="109">
        <v>0.13727070210085016</v>
      </c>
      <c r="V50" s="108"/>
      <c r="W50" s="109">
        <v>2.2090835198912501E-2</v>
      </c>
      <c r="X50" s="108"/>
      <c r="Y50" s="108">
        <v>0</v>
      </c>
      <c r="Z50" s="108"/>
      <c r="AA50" s="108">
        <v>0.70309608979893923</v>
      </c>
      <c r="AB50" s="108"/>
      <c r="AC50" s="40">
        <f t="shared" ref="AC50:AC52" si="34">J50/($J$47-$J$53)*100</f>
        <v>0.37818702694231826</v>
      </c>
      <c r="AD50" s="127"/>
      <c r="AE50" s="40">
        <f>L50/($L$47-$L$53)*100</f>
        <v>1.4086853183981884</v>
      </c>
      <c r="AF50" s="40"/>
      <c r="AG50" s="40">
        <f t="shared" ref="AG50" si="35">N50/($N$47-$N$53)*100</f>
        <v>0.76284724104994628</v>
      </c>
      <c r="AH50" s="40"/>
      <c r="AI50" s="40">
        <f>P50/($P$47-$P$53)*100</f>
        <v>0.77424124334527766</v>
      </c>
      <c r="AJ50" s="40"/>
      <c r="AK50" s="40">
        <f>R50/($R$47-$R$53)*100</f>
        <v>0.88202405451753629</v>
      </c>
      <c r="AL50" s="40"/>
    </row>
    <row r="51" spans="1:52" s="52" customFormat="1" ht="12">
      <c r="A51" s="161" t="s">
        <v>3</v>
      </c>
      <c r="B51" s="39">
        <v>0</v>
      </c>
      <c r="C51" s="38"/>
      <c r="D51" s="39">
        <v>7</v>
      </c>
      <c r="E51" s="38" t="s">
        <v>72</v>
      </c>
      <c r="F51" s="39">
        <v>0</v>
      </c>
      <c r="G51" s="38"/>
      <c r="H51" s="39">
        <v>0</v>
      </c>
      <c r="I51" s="38"/>
      <c r="J51" s="39">
        <v>0</v>
      </c>
      <c r="L51" s="39">
        <v>0</v>
      </c>
      <c r="M51" s="39"/>
      <c r="N51" s="39">
        <v>363</v>
      </c>
      <c r="O51" s="39"/>
      <c r="P51" s="39">
        <v>0</v>
      </c>
      <c r="Q51" s="39"/>
      <c r="R51" s="39">
        <v>30.814523076832202</v>
      </c>
      <c r="S51" s="39" t="s">
        <v>72</v>
      </c>
      <c r="T51" s="127"/>
      <c r="U51" s="40">
        <v>0</v>
      </c>
      <c r="V51" s="108"/>
      <c r="W51" s="40" t="s">
        <v>81</v>
      </c>
      <c r="X51" s="111"/>
      <c r="Y51" s="108">
        <v>0</v>
      </c>
      <c r="Z51" s="111"/>
      <c r="AA51" s="108">
        <v>0</v>
      </c>
      <c r="AB51" s="111"/>
      <c r="AC51" s="40">
        <f t="shared" si="34"/>
        <v>0</v>
      </c>
      <c r="AD51" s="38"/>
      <c r="AE51" s="40">
        <f t="shared" ref="AE51:AE52" si="36">L51/($L$47-$L$53)*100</f>
        <v>0</v>
      </c>
      <c r="AF51" s="40"/>
      <c r="AG51" s="40" t="s">
        <v>81</v>
      </c>
      <c r="AH51" s="40"/>
      <c r="AI51" s="40">
        <v>0</v>
      </c>
      <c r="AJ51" s="40"/>
      <c r="AK51" s="40" t="s">
        <v>81</v>
      </c>
      <c r="AL51" s="40"/>
    </row>
    <row r="52" spans="1:52" s="52" customFormat="1" ht="12">
      <c r="A52" s="116" t="s">
        <v>59</v>
      </c>
      <c r="B52" s="39">
        <v>16017.545936647131</v>
      </c>
      <c r="C52" s="38"/>
      <c r="D52" s="39">
        <v>19123.274357344329</v>
      </c>
      <c r="E52" s="38"/>
      <c r="F52" s="39">
        <v>22245.072378391938</v>
      </c>
      <c r="G52" s="38"/>
      <c r="H52" s="39">
        <v>23884</v>
      </c>
      <c r="I52" s="38"/>
      <c r="J52" s="39">
        <v>15999.586156834122</v>
      </c>
      <c r="K52" s="39"/>
      <c r="L52" s="39">
        <v>23714.620314708089</v>
      </c>
      <c r="M52" s="39"/>
      <c r="N52" s="39">
        <v>43567.559692824783</v>
      </c>
      <c r="O52" s="39"/>
      <c r="P52" s="39">
        <v>34421.045720000002</v>
      </c>
      <c r="Q52" s="39"/>
      <c r="R52" s="39">
        <v>24898.884381603471</v>
      </c>
      <c r="S52" s="39"/>
      <c r="T52" s="127"/>
      <c r="U52" s="109">
        <v>96.216745517992948</v>
      </c>
      <c r="V52" s="108"/>
      <c r="W52" s="109">
        <v>98.942784088789111</v>
      </c>
      <c r="X52" s="111"/>
      <c r="Y52" s="108">
        <v>99.005088481718033</v>
      </c>
      <c r="Z52" s="111"/>
      <c r="AA52" s="108">
        <v>98.203198881624928</v>
      </c>
      <c r="AB52" s="111"/>
      <c r="AC52" s="40">
        <f t="shared" si="34"/>
        <v>99.179015483901111</v>
      </c>
      <c r="AD52" s="38"/>
      <c r="AE52" s="40">
        <f t="shared" si="36"/>
        <v>98.12356637221184</v>
      </c>
      <c r="AF52" s="40"/>
      <c r="AG52" s="40">
        <f>N52/($N$47-$N$53)*100</f>
        <v>97.035098723462909</v>
      </c>
      <c r="AH52" s="40"/>
      <c r="AI52" s="40">
        <f>P52/($P$47-$P$53)*100</f>
        <v>97.95417537354723</v>
      </c>
      <c r="AJ52" s="40"/>
      <c r="AK52" s="40">
        <f>R52/($R$47-$R$53)*100</f>
        <v>97.782915551552151</v>
      </c>
      <c r="AL52" s="40"/>
    </row>
    <row r="53" spans="1:52" s="52" customFormat="1" ht="12">
      <c r="A53" s="116" t="s">
        <v>3</v>
      </c>
      <c r="B53" s="39">
        <v>0</v>
      </c>
      <c r="C53" s="38"/>
      <c r="D53" s="39">
        <v>0</v>
      </c>
      <c r="E53" s="38"/>
      <c r="F53" s="39">
        <v>12.133174014999998</v>
      </c>
      <c r="G53" s="38" t="s">
        <v>72</v>
      </c>
      <c r="H53" s="39">
        <v>6</v>
      </c>
      <c r="I53" s="38" t="s">
        <v>72</v>
      </c>
      <c r="J53" s="39">
        <v>0</v>
      </c>
      <c r="K53" s="39"/>
      <c r="L53" s="39">
        <v>0</v>
      </c>
      <c r="M53" s="39"/>
      <c r="N53" s="39">
        <v>27</v>
      </c>
      <c r="O53" s="39" t="s">
        <v>72</v>
      </c>
      <c r="P53" s="39">
        <v>147.05415719999999</v>
      </c>
      <c r="Q53" s="39" t="s">
        <v>72</v>
      </c>
      <c r="R53" s="39">
        <v>154.90493268977207</v>
      </c>
      <c r="S53" s="39" t="s">
        <v>72</v>
      </c>
      <c r="T53" s="127"/>
      <c r="U53" s="109">
        <v>0</v>
      </c>
      <c r="V53" s="108"/>
      <c r="W53" s="109">
        <v>0</v>
      </c>
      <c r="X53" s="111"/>
      <c r="Y53" s="164" t="s">
        <v>81</v>
      </c>
      <c r="Z53" s="111"/>
      <c r="AA53" s="164" t="s">
        <v>81</v>
      </c>
      <c r="AB53" s="111"/>
      <c r="AC53" s="40" t="s">
        <v>81</v>
      </c>
      <c r="AD53" s="38"/>
      <c r="AE53" s="40" t="s">
        <v>81</v>
      </c>
      <c r="AF53" s="40"/>
      <c r="AG53" s="40" t="s">
        <v>81</v>
      </c>
      <c r="AH53" s="40"/>
      <c r="AI53" s="40" t="s">
        <v>81</v>
      </c>
      <c r="AJ53" s="40"/>
      <c r="AK53" s="40" t="s">
        <v>81</v>
      </c>
      <c r="AL53" s="40"/>
      <c r="AM53" s="38"/>
      <c r="AN53" s="39"/>
      <c r="AO53" s="38"/>
      <c r="AP53" s="39"/>
      <c r="AQ53" s="38"/>
      <c r="AR53" s="38"/>
      <c r="AS53" s="39"/>
      <c r="AT53" s="38"/>
      <c r="AU53" s="42"/>
      <c r="AV53" s="38"/>
      <c r="AW53" s="39"/>
      <c r="AX53" s="38"/>
      <c r="AY53" s="39"/>
      <c r="AZ53" s="38"/>
    </row>
    <row r="54" spans="1:52" s="24" customFormat="1" ht="6" customHeight="1">
      <c r="A54" s="27"/>
      <c r="B54" s="37"/>
      <c r="C54" s="38"/>
      <c r="D54" s="37"/>
      <c r="E54" s="38"/>
      <c r="F54" s="37"/>
      <c r="G54" s="38"/>
      <c r="H54" s="37"/>
      <c r="I54" s="38"/>
      <c r="J54" s="38"/>
      <c r="K54" s="38"/>
      <c r="L54" s="38"/>
      <c r="M54" s="38"/>
      <c r="N54" s="38"/>
      <c r="O54" s="38"/>
      <c r="P54" s="38"/>
      <c r="Q54" s="38"/>
      <c r="R54" s="38"/>
      <c r="S54" s="38"/>
      <c r="T54" s="127"/>
      <c r="U54" s="108"/>
      <c r="V54" s="108"/>
      <c r="W54" s="108"/>
      <c r="X54" s="108"/>
      <c r="Y54" s="108"/>
      <c r="Z54" s="108"/>
      <c r="AA54" s="108"/>
      <c r="AB54" s="108"/>
      <c r="AC54" s="38"/>
      <c r="AD54" s="38"/>
      <c r="AE54" s="38"/>
      <c r="AF54" s="38"/>
      <c r="AG54" s="38"/>
      <c r="AH54" s="38"/>
      <c r="AI54" s="38"/>
      <c r="AJ54" s="38"/>
      <c r="AK54" s="38"/>
      <c r="AL54" s="38"/>
    </row>
    <row r="55" spans="1:52" s="28" customFormat="1" ht="24">
      <c r="A55" s="56" t="s">
        <v>125</v>
      </c>
      <c r="B55" s="43">
        <v>16647.35784858953</v>
      </c>
      <c r="C55" s="34"/>
      <c r="D55" s="43">
        <v>19334.608914040178</v>
      </c>
      <c r="E55" s="34"/>
      <c r="F55" s="43">
        <v>22480.748393221264</v>
      </c>
      <c r="G55" s="34"/>
      <c r="H55" s="43">
        <v>24327</v>
      </c>
      <c r="I55" s="34"/>
      <c r="J55" s="43">
        <f>SUM(J56:J61)</f>
        <v>16132.027605608957</v>
      </c>
      <c r="K55" s="43"/>
      <c r="L55" s="43">
        <f t="shared" ref="L55:R55" si="37">SUM(L56:L61)</f>
        <v>24168.119027340774</v>
      </c>
      <c r="M55" s="43"/>
      <c r="N55" s="43">
        <f t="shared" si="37"/>
        <v>44925.915835089232</v>
      </c>
      <c r="O55" s="43"/>
      <c r="P55" s="43">
        <f t="shared" si="37"/>
        <v>35287.001571199995</v>
      </c>
      <c r="Q55" s="34"/>
      <c r="R55" s="43">
        <f t="shared" si="37"/>
        <v>25618.335063770824</v>
      </c>
      <c r="S55" s="34"/>
      <c r="T55" s="126"/>
      <c r="U55" s="106">
        <v>99.999999999999261</v>
      </c>
      <c r="V55" s="106"/>
      <c r="W55" s="106">
        <v>99.999999999999972</v>
      </c>
      <c r="X55" s="106"/>
      <c r="Y55" s="106">
        <v>99.999999999999929</v>
      </c>
      <c r="Z55" s="106"/>
      <c r="AA55" s="106">
        <v>100</v>
      </c>
      <c r="AB55" s="106"/>
      <c r="AC55" s="106">
        <f>SUM(AC56:AC60)</f>
        <v>100.00000000000001</v>
      </c>
      <c r="AD55" s="106"/>
      <c r="AE55" s="106">
        <f t="shared" ref="AE55:AI55" si="38">SUM(AE56:AE60)</f>
        <v>100</v>
      </c>
      <c r="AF55" s="106"/>
      <c r="AG55" s="106">
        <f t="shared" si="38"/>
        <v>99.999999999999986</v>
      </c>
      <c r="AH55" s="106"/>
      <c r="AI55" s="106">
        <f t="shared" si="38"/>
        <v>100.00000000000001</v>
      </c>
      <c r="AJ55" s="106"/>
      <c r="AK55" s="106">
        <f t="shared" ref="AK55" si="39">SUM(AK56:AK60)</f>
        <v>100.00000000000003</v>
      </c>
      <c r="AL55" s="106"/>
    </row>
    <row r="56" spans="1:52" s="24" customFormat="1" ht="12">
      <c r="A56" s="116" t="s">
        <v>126</v>
      </c>
      <c r="B56" s="39">
        <v>9334.5665308999196</v>
      </c>
      <c r="C56" s="38"/>
      <c r="D56" s="39">
        <v>11412.252978001246</v>
      </c>
      <c r="E56" s="38"/>
      <c r="F56" s="39">
        <v>13285.857865213407</v>
      </c>
      <c r="G56" s="38"/>
      <c r="H56" s="39">
        <v>15566</v>
      </c>
      <c r="I56" s="38"/>
      <c r="J56" s="39">
        <v>8690.00976092358</v>
      </c>
      <c r="K56" s="39"/>
      <c r="L56" s="39">
        <v>9597.1266470329283</v>
      </c>
      <c r="M56" s="39"/>
      <c r="N56" s="39">
        <v>20886.716819636826</v>
      </c>
      <c r="O56" s="39"/>
      <c r="P56" s="39">
        <v>14385.79343</v>
      </c>
      <c r="Q56" s="39"/>
      <c r="R56" s="39">
        <v>9995.5488067020706</v>
      </c>
      <c r="S56" s="39"/>
      <c r="T56" s="127"/>
      <c r="U56" s="108">
        <v>56.072360646051308</v>
      </c>
      <c r="V56" s="108"/>
      <c r="W56" s="108">
        <v>59.025000343886092</v>
      </c>
      <c r="X56" s="109"/>
      <c r="Y56" s="108">
        <v>59.130737411251744</v>
      </c>
      <c r="Z56" s="109"/>
      <c r="AA56" s="108">
        <v>64.482187241093627</v>
      </c>
      <c r="AB56" s="109"/>
      <c r="AC56" s="40">
        <f>J56/($J$55-$J$61)*100</f>
        <v>53.958803705308291</v>
      </c>
      <c r="AD56" s="40"/>
      <c r="AE56" s="40">
        <f>L56/($L$55-$L$61)*100</f>
        <v>39.76864138188197</v>
      </c>
      <c r="AF56" s="40"/>
      <c r="AG56" s="40">
        <f>N56/($N$55-$N$61)*100</f>
        <v>46.639615800462522</v>
      </c>
      <c r="AH56" s="40"/>
      <c r="AI56" s="40">
        <f>P56/($P$55-$P$61)*100</f>
        <v>41.213716041077461</v>
      </c>
      <c r="AJ56" s="40"/>
      <c r="AK56" s="40">
        <f>R56/($R$55-$R$61)*100</f>
        <v>39.770711963123645</v>
      </c>
      <c r="AL56" s="40"/>
    </row>
    <row r="57" spans="1:52" s="24" customFormat="1" ht="24">
      <c r="A57" s="116" t="s">
        <v>127</v>
      </c>
      <c r="B57" s="39">
        <v>6347.1884889885741</v>
      </c>
      <c r="C57" s="38"/>
      <c r="D57" s="39">
        <v>7421.4778442355764</v>
      </c>
      <c r="E57" s="38"/>
      <c r="F57" s="39">
        <v>8729.1192158268659</v>
      </c>
      <c r="G57" s="38"/>
      <c r="H57" s="39">
        <v>7625</v>
      </c>
      <c r="I57" s="38"/>
      <c r="J57" s="39">
        <v>6566.9129181144044</v>
      </c>
      <c r="K57" s="39"/>
      <c r="L57" s="39">
        <v>9311.0804641641844</v>
      </c>
      <c r="M57" s="39"/>
      <c r="N57" s="39">
        <v>15307.44251313156</v>
      </c>
      <c r="O57" s="39"/>
      <c r="P57" s="39">
        <v>10469.09726</v>
      </c>
      <c r="Q57" s="39"/>
      <c r="R57" s="39">
        <v>7366.6305659292066</v>
      </c>
      <c r="S57" s="39"/>
      <c r="T57" s="127"/>
      <c r="U57" s="108">
        <v>38.127302522822269</v>
      </c>
      <c r="V57" s="108"/>
      <c r="W57" s="108">
        <v>38.384421827360235</v>
      </c>
      <c r="X57" s="109"/>
      <c r="Y57" s="108">
        <v>38.850276844676991</v>
      </c>
      <c r="Z57" s="109"/>
      <c r="AA57" s="108">
        <v>31.586578293289147</v>
      </c>
      <c r="AB57" s="109"/>
      <c r="AC57" s="40">
        <f t="shared" ref="AC57:AC60" si="40">J57/($J$55-$J$61)*100</f>
        <v>40.775876534887637</v>
      </c>
      <c r="AD57" s="38"/>
      <c r="AE57" s="40">
        <f t="shared" ref="AE57:AE60" si="41">L57/($L$55-$L$61)*100</f>
        <v>38.583321183082653</v>
      </c>
      <c r="AF57" s="40"/>
      <c r="AG57" s="40">
        <f t="shared" ref="AG57:AG60" si="42">N57/($N$55-$N$61)*100</f>
        <v>34.181209228101942</v>
      </c>
      <c r="AH57" s="40"/>
      <c r="AI57" s="40">
        <f>P57/($P$55-$P$61)*100</f>
        <v>29.992812268545283</v>
      </c>
      <c r="AJ57" s="40"/>
      <c r="AK57" s="40">
        <f>R57/($R$55-$R$61)*100</f>
        <v>29.310660979402243</v>
      </c>
      <c r="AL57" s="40"/>
    </row>
    <row r="58" spans="1:52" s="24" customFormat="1" ht="12">
      <c r="A58" s="116" t="s">
        <v>128</v>
      </c>
      <c r="B58" s="39">
        <v>725.47752175763139</v>
      </c>
      <c r="C58" s="38"/>
      <c r="D58" s="39">
        <v>278.17304873088528</v>
      </c>
      <c r="E58" s="38"/>
      <c r="F58" s="39">
        <v>202.16452576564464</v>
      </c>
      <c r="G58" s="38" t="s">
        <v>72</v>
      </c>
      <c r="H58" s="39">
        <v>60</v>
      </c>
      <c r="I58" s="38" t="s">
        <v>72</v>
      </c>
      <c r="J58" s="39">
        <v>124.19818612870131</v>
      </c>
      <c r="K58" s="38" t="s">
        <v>72</v>
      </c>
      <c r="L58" s="39">
        <v>396.37223917058071</v>
      </c>
      <c r="M58" s="39"/>
      <c r="N58" s="39">
        <v>143.19340459</v>
      </c>
      <c r="O58" s="39" t="s">
        <v>72</v>
      </c>
      <c r="P58" s="39">
        <v>402.99464019999999</v>
      </c>
      <c r="Q58" s="39" t="s">
        <v>72</v>
      </c>
      <c r="R58" s="39">
        <v>239.77048729396577</v>
      </c>
      <c r="S58" s="39" t="s">
        <v>72</v>
      </c>
      <c r="T58" s="127"/>
      <c r="U58" s="108">
        <v>4.357913900547846</v>
      </c>
      <c r="V58" s="108"/>
      <c r="W58" s="108">
        <v>1.4387311890693837</v>
      </c>
      <c r="X58" s="109"/>
      <c r="Y58" s="108">
        <v>0.89976406553454824</v>
      </c>
      <c r="Z58" s="109"/>
      <c r="AA58" s="108">
        <v>0.24855012427506215</v>
      </c>
      <c r="AB58" s="109"/>
      <c r="AC58" s="40">
        <f t="shared" si="40"/>
        <v>0.77118274089967043</v>
      </c>
      <c r="AD58" s="38"/>
      <c r="AE58" s="40">
        <f t="shared" si="41"/>
        <v>1.6424900924050805</v>
      </c>
      <c r="AF58" s="40"/>
      <c r="AG58" s="40">
        <f t="shared" si="42"/>
        <v>0.31974797345645778</v>
      </c>
      <c r="AH58" s="40"/>
      <c r="AI58" s="40">
        <f t="shared" ref="AI58:AI60" si="43">P58/($P$55-$P$61)*100</f>
        <v>1.1545353232059428</v>
      </c>
      <c r="AJ58" s="40"/>
      <c r="AK58" s="40">
        <f>R58/($R$55-$R$61)*100</f>
        <v>0.95400894656552282</v>
      </c>
      <c r="AL58" s="40"/>
    </row>
    <row r="59" spans="1:52" s="24" customFormat="1" ht="12">
      <c r="A59" s="116" t="s">
        <v>152</v>
      </c>
      <c r="B59" s="39">
        <v>188.27154411976321</v>
      </c>
      <c r="C59" s="38" t="s">
        <v>72</v>
      </c>
      <c r="D59" s="39">
        <v>169.68904539844357</v>
      </c>
      <c r="E59" s="38" t="s">
        <v>72</v>
      </c>
      <c r="F59" s="39">
        <v>137.02449744389935</v>
      </c>
      <c r="G59" s="38" t="s">
        <v>72</v>
      </c>
      <c r="H59" s="39">
        <v>639</v>
      </c>
      <c r="I59" s="38"/>
      <c r="J59" s="39">
        <v>689.03004246128023</v>
      </c>
      <c r="K59" s="39"/>
      <c r="L59" s="39">
        <v>4313.9318593682374</v>
      </c>
      <c r="M59" s="39"/>
      <c r="N59" s="39">
        <v>8359.0872034772874</v>
      </c>
      <c r="O59" s="39"/>
      <c r="P59" s="39">
        <v>9208.6873859999996</v>
      </c>
      <c r="Q59" s="39"/>
      <c r="R59" s="39">
        <v>7478.3880212133563</v>
      </c>
      <c r="S59" s="39"/>
      <c r="T59" s="127"/>
      <c r="U59" s="108">
        <v>1.1309394910118626</v>
      </c>
      <c r="V59" s="108"/>
      <c r="W59" s="108">
        <v>0.87764405348390984</v>
      </c>
      <c r="X59" s="109"/>
      <c r="Y59" s="108">
        <v>0.6098484312765754</v>
      </c>
      <c r="Z59" s="109"/>
      <c r="AA59" s="108">
        <v>2.6470588235294117</v>
      </c>
      <c r="AB59" s="109"/>
      <c r="AC59" s="40">
        <f t="shared" si="40"/>
        <v>4.2783883828776066</v>
      </c>
      <c r="AD59" s="38"/>
      <c r="AE59" s="164">
        <f t="shared" si="41"/>
        <v>17.876101396883243</v>
      </c>
      <c r="AF59" s="164"/>
      <c r="AG59" s="40">
        <f t="shared" si="42"/>
        <v>18.665672493161242</v>
      </c>
      <c r="AH59" s="40"/>
      <c r="AI59" s="40">
        <f t="shared" si="43"/>
        <v>26.381876598213871</v>
      </c>
      <c r="AJ59" s="164"/>
      <c r="AK59" s="40">
        <f>R59/($R$55-$R$61)*100</f>
        <v>29.75532626489986</v>
      </c>
      <c r="AL59" s="164"/>
    </row>
    <row r="60" spans="1:52" s="24" customFormat="1" ht="12">
      <c r="A60" s="116" t="s">
        <v>129</v>
      </c>
      <c r="B60" s="39">
        <v>51.853762823645631</v>
      </c>
      <c r="C60" s="38" t="s">
        <v>72</v>
      </c>
      <c r="D60" s="39">
        <v>53.015997674023765</v>
      </c>
      <c r="E60" s="38" t="s">
        <v>72</v>
      </c>
      <c r="F60" s="39">
        <v>114.4491149564428</v>
      </c>
      <c r="G60" s="38" t="s">
        <v>72</v>
      </c>
      <c r="H60" s="39">
        <v>250</v>
      </c>
      <c r="I60" s="38" t="s">
        <v>72</v>
      </c>
      <c r="J60" s="39">
        <v>34.74609561802383</v>
      </c>
      <c r="K60" s="38" t="s">
        <v>72</v>
      </c>
      <c r="L60" s="39">
        <v>513.88636169642564</v>
      </c>
      <c r="M60" s="39"/>
      <c r="N60" s="39">
        <v>86.769485665853665</v>
      </c>
      <c r="O60" s="39" t="s">
        <v>72</v>
      </c>
      <c r="P60" s="39">
        <v>438.78116080000001</v>
      </c>
      <c r="Q60" s="39" t="s">
        <v>72</v>
      </c>
      <c r="R60" s="39">
        <v>52.601192142724187</v>
      </c>
      <c r="S60" s="39" t="s">
        <v>72</v>
      </c>
      <c r="T60" s="127"/>
      <c r="U60" s="108">
        <v>0.31148343956598873</v>
      </c>
      <c r="V60" s="108"/>
      <c r="W60" s="108">
        <v>0.27420258620036136</v>
      </c>
      <c r="X60" s="109"/>
      <c r="Y60" s="108">
        <v>0.50937324726007671</v>
      </c>
      <c r="Z60" s="109"/>
      <c r="AA60" s="108">
        <v>1.0356255178127589</v>
      </c>
      <c r="AB60" s="109"/>
      <c r="AC60" s="40">
        <f t="shared" si="40"/>
        <v>0.21574863602679767</v>
      </c>
      <c r="AD60" s="38"/>
      <c r="AE60" s="40">
        <f t="shared" si="41"/>
        <v>2.1294459457470492</v>
      </c>
      <c r="AF60" s="40"/>
      <c r="AG60" s="40">
        <f t="shared" si="42"/>
        <v>0.19375450481783862</v>
      </c>
      <c r="AH60" s="40"/>
      <c r="AI60" s="40">
        <f t="shared" si="43"/>
        <v>1.2570597689574601</v>
      </c>
      <c r="AJ60" s="40"/>
      <c r="AK60" s="40">
        <f>R60/($R$55-$R$61)*100</f>
        <v>0.20929184600874717</v>
      </c>
      <c r="AL60" s="40"/>
    </row>
    <row r="61" spans="1:52" s="24" customFormat="1" ht="12">
      <c r="A61" s="116" t="s">
        <v>3</v>
      </c>
      <c r="B61" s="39">
        <v>0</v>
      </c>
      <c r="C61" s="38"/>
      <c r="D61" s="39">
        <v>0</v>
      </c>
      <c r="E61" s="38"/>
      <c r="F61" s="39">
        <v>12.133174014999998</v>
      </c>
      <c r="G61" s="38" t="s">
        <v>72</v>
      </c>
      <c r="H61" s="39">
        <v>187</v>
      </c>
      <c r="I61" s="38" t="s">
        <v>72</v>
      </c>
      <c r="J61" s="39">
        <v>27.130602362968567</v>
      </c>
      <c r="K61" s="39" t="s">
        <v>72</v>
      </c>
      <c r="L61" s="39">
        <v>35.721455908416615</v>
      </c>
      <c r="M61" s="39" t="s">
        <v>72</v>
      </c>
      <c r="N61" s="39">
        <v>142.70640858770625</v>
      </c>
      <c r="O61" s="39" t="s">
        <v>72</v>
      </c>
      <c r="P61" s="39">
        <v>381.64769419999999</v>
      </c>
      <c r="Q61" s="39" t="s">
        <v>72</v>
      </c>
      <c r="R61" s="39">
        <v>485.39599048950498</v>
      </c>
      <c r="S61" s="39" t="s">
        <v>72</v>
      </c>
      <c r="T61" s="127"/>
      <c r="U61" s="108">
        <v>0</v>
      </c>
      <c r="V61" s="108"/>
      <c r="W61" s="108">
        <v>0</v>
      </c>
      <c r="X61" s="109"/>
      <c r="Y61" s="40" t="s">
        <v>81</v>
      </c>
      <c r="Z61" s="109"/>
      <c r="AA61" s="40" t="s">
        <v>81</v>
      </c>
      <c r="AB61" s="109"/>
      <c r="AC61" s="40" t="s">
        <v>81</v>
      </c>
      <c r="AD61" s="38"/>
      <c r="AE61" s="40" t="s">
        <v>81</v>
      </c>
      <c r="AF61" s="40"/>
      <c r="AG61" s="40" t="s">
        <v>81</v>
      </c>
      <c r="AH61" s="40"/>
      <c r="AI61" s="40" t="s">
        <v>81</v>
      </c>
      <c r="AJ61" s="40"/>
      <c r="AK61" s="40" t="s">
        <v>81</v>
      </c>
      <c r="AL61" s="40"/>
    </row>
    <row r="62" spans="1:52" s="24" customFormat="1" ht="6" customHeight="1">
      <c r="A62" s="27"/>
      <c r="B62" s="37"/>
      <c r="C62" s="38"/>
      <c r="D62" s="37"/>
      <c r="E62" s="38"/>
      <c r="F62" s="37"/>
      <c r="G62" s="38"/>
      <c r="H62" s="37"/>
      <c r="I62" s="38"/>
      <c r="J62" s="38"/>
      <c r="K62" s="38"/>
      <c r="L62" s="38"/>
      <c r="M62" s="38"/>
      <c r="N62" s="38"/>
      <c r="O62" s="38"/>
      <c r="P62" s="38"/>
      <c r="Q62" s="38"/>
      <c r="R62" s="43"/>
      <c r="S62" s="38"/>
      <c r="T62" s="127"/>
      <c r="U62" s="108"/>
      <c r="V62" s="108"/>
      <c r="W62" s="108"/>
      <c r="X62" s="108"/>
      <c r="Y62" s="108"/>
      <c r="Z62" s="108"/>
      <c r="AA62" s="108"/>
      <c r="AB62" s="108"/>
      <c r="AC62" s="38"/>
      <c r="AD62" s="38"/>
      <c r="AE62" s="38"/>
      <c r="AF62" s="38"/>
      <c r="AG62" s="38"/>
      <c r="AH62" s="38"/>
      <c r="AI62" s="38"/>
      <c r="AJ62" s="38"/>
      <c r="AK62" s="38"/>
      <c r="AL62" s="38"/>
    </row>
    <row r="63" spans="1:52" s="28" customFormat="1" ht="24">
      <c r="A63" s="56" t="s">
        <v>36</v>
      </c>
      <c r="B63" s="61">
        <v>16647.357848589651</v>
      </c>
      <c r="C63" s="34"/>
      <c r="D63" s="61">
        <v>19334.608914040171</v>
      </c>
      <c r="E63" s="34"/>
      <c r="F63" s="61">
        <v>22480.748393221264</v>
      </c>
      <c r="G63" s="34"/>
      <c r="H63" s="61">
        <v>24327</v>
      </c>
      <c r="I63" s="34"/>
      <c r="J63" s="61">
        <f>J64+J76+J77+J78+J79+J80+J81+J82+J83+J84+J85</f>
        <v>16132.027605608959</v>
      </c>
      <c r="K63" s="61"/>
      <c r="L63" s="61">
        <f>L64+L76+L77+L78+L79+L80+L81+L82+L83+L84+L85</f>
        <v>24168.119027340814</v>
      </c>
      <c r="M63" s="61"/>
      <c r="N63" s="61">
        <f t="shared" ref="N63:R63" si="44">N64+N76+N77+N78+N79+N80+N81+N82+N83+N84+N85</f>
        <v>44925.915835089225</v>
      </c>
      <c r="O63" s="61"/>
      <c r="P63" s="61">
        <f t="shared" si="44"/>
        <v>35287.001574969996</v>
      </c>
      <c r="Q63" s="34"/>
      <c r="R63" s="61">
        <f t="shared" si="44"/>
        <v>25618.335063770839</v>
      </c>
      <c r="S63" s="34"/>
      <c r="T63" s="126"/>
      <c r="U63" s="106">
        <v>99.999999999999986</v>
      </c>
      <c r="V63" s="106"/>
      <c r="W63" s="106">
        <v>99.999999999999972</v>
      </c>
      <c r="X63" s="106"/>
      <c r="Y63" s="106">
        <v>99.999999999999901</v>
      </c>
      <c r="Z63" s="106"/>
      <c r="AA63" s="106">
        <v>100</v>
      </c>
      <c r="AB63" s="106"/>
      <c r="AC63" s="106">
        <f>AC64+AC76+AC77+AC78+AC79+AC80+AC81+AC82+AC83+AC84</f>
        <v>99.999999999999972</v>
      </c>
      <c r="AD63" s="106"/>
      <c r="AE63" s="106">
        <f t="shared" ref="AE63:AI63" si="45">AE64+AE76+AE77+AE78+AE79+AE80+AE81+AE82+AE83+AE84</f>
        <v>100</v>
      </c>
      <c r="AF63" s="106"/>
      <c r="AG63" s="106">
        <f t="shared" si="45"/>
        <v>100.00000000000001</v>
      </c>
      <c r="AH63" s="106"/>
      <c r="AI63" s="106">
        <f t="shared" si="45"/>
        <v>100</v>
      </c>
      <c r="AJ63" s="106"/>
      <c r="AK63" s="106">
        <f t="shared" ref="AK63" si="46">AK64+AK76+AK77+AK78+AK79+AK80+AK81+AK82+AK83+AK84</f>
        <v>99.999999999999986</v>
      </c>
      <c r="AL63" s="106"/>
    </row>
    <row r="64" spans="1:52" s="46" customFormat="1" ht="12">
      <c r="A64" s="116" t="s">
        <v>30</v>
      </c>
      <c r="B64" s="39">
        <v>13210.134526535399</v>
      </c>
      <c r="C64" s="38"/>
      <c r="D64" s="39">
        <v>13801.791910954664</v>
      </c>
      <c r="E64" s="38"/>
      <c r="F64" s="39">
        <v>16915.73177157867</v>
      </c>
      <c r="G64" s="38"/>
      <c r="H64" s="39">
        <v>19018</v>
      </c>
      <c r="I64" s="38"/>
      <c r="J64" s="39">
        <f>SUM(J65:J75)</f>
        <v>10360.17600201698</v>
      </c>
      <c r="K64" s="39"/>
      <c r="L64" s="39">
        <f>SUM(L65:L75)</f>
        <v>15576.417396535497</v>
      </c>
      <c r="M64" s="39"/>
      <c r="N64" s="39">
        <f t="shared" ref="N64:R64" si="47">SUM(N65:N75)</f>
        <v>30233.842925306359</v>
      </c>
      <c r="O64" s="39"/>
      <c r="P64" s="39">
        <f t="shared" si="47"/>
        <v>20982.4668762</v>
      </c>
      <c r="Q64" s="39"/>
      <c r="R64" s="39">
        <f t="shared" si="47"/>
        <v>16069.338826376823</v>
      </c>
      <c r="S64" s="39"/>
      <c r="T64" s="51"/>
      <c r="U64" s="109">
        <v>79.35273961600187</v>
      </c>
      <c r="V64" s="109"/>
      <c r="W64" s="109">
        <v>71.542943578813322</v>
      </c>
      <c r="X64" s="110"/>
      <c r="Y64" s="109">
        <v>75.290019149442628</v>
      </c>
      <c r="Z64" s="110"/>
      <c r="AA64" s="108">
        <v>79.373956594323872</v>
      </c>
      <c r="AB64" s="110"/>
      <c r="AC64" s="40">
        <f>SUM(AC65:AC75)</f>
        <v>64.797976458072071</v>
      </c>
      <c r="AD64" s="40"/>
      <c r="AE64" s="40">
        <f t="shared" ref="AE64" si="48">SUM(AE65:AE75)</f>
        <v>66.093161757265463</v>
      </c>
      <c r="AF64" s="40"/>
      <c r="AG64" s="40">
        <f>SUM(AG65:AG75)</f>
        <v>70.345827928824349</v>
      </c>
      <c r="AH64" s="40"/>
      <c r="AI64" s="40">
        <f>SUM(AI65:AI75)</f>
        <v>66.721699647359429</v>
      </c>
      <c r="AJ64" s="40"/>
      <c r="AK64" s="40">
        <f>SUM(AK65:AK75)</f>
        <v>70.589699377010504</v>
      </c>
      <c r="AL64" s="40"/>
    </row>
    <row r="65" spans="1:38" s="24" customFormat="1" ht="12">
      <c r="A65" s="47" t="s">
        <v>61</v>
      </c>
      <c r="B65" s="39">
        <v>1849.3158020081096</v>
      </c>
      <c r="C65" s="38"/>
      <c r="D65" s="39">
        <v>2065.3774086710846</v>
      </c>
      <c r="E65" s="38"/>
      <c r="F65" s="39">
        <v>2267.8686555004178</v>
      </c>
      <c r="G65" s="38"/>
      <c r="H65" s="39">
        <v>3298</v>
      </c>
      <c r="I65" s="38"/>
      <c r="J65" s="39">
        <v>2293.8531391828574</v>
      </c>
      <c r="K65" s="39"/>
      <c r="L65" s="39">
        <v>4254.8953842771516</v>
      </c>
      <c r="M65" s="39"/>
      <c r="N65" s="39">
        <v>11699.819213959679</v>
      </c>
      <c r="O65" s="39"/>
      <c r="P65" s="39">
        <v>7635.1611110000003</v>
      </c>
      <c r="Q65" s="39"/>
      <c r="R65" s="39">
        <v>4687.5683139053463</v>
      </c>
      <c r="S65" s="39"/>
      <c r="T65" s="127"/>
      <c r="U65" s="108">
        <v>11.108764638977119</v>
      </c>
      <c r="V65" s="108"/>
      <c r="W65" s="108">
        <v>10.706086598815441</v>
      </c>
      <c r="X65" s="108"/>
      <c r="Y65" s="108">
        <v>10.094028257644336</v>
      </c>
      <c r="Z65" s="108"/>
      <c r="AA65" s="108">
        <v>13.764607679465776</v>
      </c>
      <c r="AB65" s="108"/>
      <c r="AC65" s="40">
        <f>J65/($J$63-$J$85)*100</f>
        <v>14.346961063413207</v>
      </c>
      <c r="AD65" s="40"/>
      <c r="AE65" s="40">
        <f>L65/($L$63-$L$85)*100</f>
        <v>18.054182918584388</v>
      </c>
      <c r="AF65" s="40"/>
      <c r="AG65" s="40">
        <f>N65/($N$63-$N$85)*100</f>
        <v>27.222257893476858</v>
      </c>
      <c r="AH65" s="40"/>
      <c r="AI65" s="40">
        <f>P65/($P$63-$P$85)*100</f>
        <v>24.278886244075462</v>
      </c>
      <c r="AJ65" s="40"/>
      <c r="AK65" s="40">
        <f t="shared" ref="AK65:AK84" si="49">R65/($R$63-$R$85)*100</f>
        <v>20.591639871619133</v>
      </c>
      <c r="AL65" s="40"/>
    </row>
    <row r="66" spans="1:38" s="24" customFormat="1" ht="12">
      <c r="A66" s="47" t="s">
        <v>65</v>
      </c>
      <c r="B66" s="39">
        <v>2368.305413635173</v>
      </c>
      <c r="C66" s="38"/>
      <c r="D66" s="39">
        <v>2501.9161497006348</v>
      </c>
      <c r="E66" s="38"/>
      <c r="F66" s="39">
        <v>3482.849981700414</v>
      </c>
      <c r="G66" s="38"/>
      <c r="H66" s="39">
        <v>2222</v>
      </c>
      <c r="I66" s="38"/>
      <c r="J66" s="39">
        <v>1379.8992182725142</v>
      </c>
      <c r="K66" s="39"/>
      <c r="L66" s="39">
        <v>1498.1584945514594</v>
      </c>
      <c r="M66" s="39"/>
      <c r="N66" s="39">
        <v>3750.3085825315507</v>
      </c>
      <c r="O66" s="39"/>
      <c r="P66" s="39">
        <v>1787.1217099999999</v>
      </c>
      <c r="Q66" s="39"/>
      <c r="R66" s="39">
        <v>1267.5634672760757</v>
      </c>
      <c r="S66" s="39"/>
      <c r="T66" s="127"/>
      <c r="U66" s="108">
        <v>14.226314080440178</v>
      </c>
      <c r="V66" s="108"/>
      <c r="W66" s="108">
        <v>12.968928027011053</v>
      </c>
      <c r="X66" s="108"/>
      <c r="Y66" s="108">
        <v>15.501773459037766</v>
      </c>
      <c r="Z66" s="108"/>
      <c r="AA66" s="108">
        <v>9.2737896494156917</v>
      </c>
      <c r="AB66" s="108"/>
      <c r="AC66" s="40">
        <f t="shared" ref="AC66:AC84" si="50">J66/($J$63-$J$85)*100</f>
        <v>8.6306137118449193</v>
      </c>
      <c r="AD66" s="38"/>
      <c r="AE66" s="40">
        <f t="shared" ref="AE66:AE84" si="51">L66/($L$63-$L$85)*100</f>
        <v>6.3569195147810076</v>
      </c>
      <c r="AF66" s="40"/>
      <c r="AG66" s="40">
        <f t="shared" ref="AG66:AG83" si="52">N66/($N$63-$N$85)*100</f>
        <v>8.7259354650525083</v>
      </c>
      <c r="AH66" s="40"/>
      <c r="AI66" s="40">
        <f>P66/($P$63-$P$85)*100</f>
        <v>5.6828302730765534</v>
      </c>
      <c r="AJ66" s="40"/>
      <c r="AK66" s="40">
        <f t="shared" si="49"/>
        <v>5.5681770770449157</v>
      </c>
      <c r="AL66" s="40"/>
    </row>
    <row r="67" spans="1:38" s="24" customFormat="1" ht="12">
      <c r="A67" s="47" t="s">
        <v>167</v>
      </c>
      <c r="B67" s="39">
        <v>1443.7238555555582</v>
      </c>
      <c r="C67" s="38"/>
      <c r="D67" s="39">
        <v>2241.5739756991761</v>
      </c>
      <c r="E67" s="38"/>
      <c r="F67" s="39">
        <v>2599.9726417005086</v>
      </c>
      <c r="G67" s="38"/>
      <c r="H67" s="39">
        <v>5107</v>
      </c>
      <c r="I67" s="38"/>
      <c r="J67" s="39">
        <v>1806.8935196421742</v>
      </c>
      <c r="K67" s="39"/>
      <c r="L67" s="39">
        <v>1904.5758840036881</v>
      </c>
      <c r="M67" s="39"/>
      <c r="N67" s="39">
        <v>3534.7165491680084</v>
      </c>
      <c r="O67" s="39"/>
      <c r="P67" s="39">
        <v>2525.3270170000001</v>
      </c>
      <c r="Q67" s="39"/>
      <c r="R67" s="39">
        <v>1419.633318939261</v>
      </c>
      <c r="S67" s="39"/>
      <c r="T67" s="127"/>
      <c r="U67" s="108">
        <v>8.6723903497867614</v>
      </c>
      <c r="V67" s="108"/>
      <c r="W67" s="108">
        <v>11.619418804879649</v>
      </c>
      <c r="X67" s="108"/>
      <c r="Y67" s="108">
        <v>11.572185739582084</v>
      </c>
      <c r="Z67" s="108"/>
      <c r="AA67" s="108">
        <v>21.314691151919867</v>
      </c>
      <c r="AB67" s="108"/>
      <c r="AC67" s="40">
        <f t="shared" si="50"/>
        <v>11.301260106509984</v>
      </c>
      <c r="AD67" s="38"/>
      <c r="AE67" s="40">
        <f t="shared" si="51"/>
        <v>8.0814117120693396</v>
      </c>
      <c r="AF67" s="40"/>
      <c r="AG67" s="40">
        <f t="shared" si="52"/>
        <v>8.2243121643267223</v>
      </c>
      <c r="AH67" s="40"/>
      <c r="AI67" s="40">
        <f t="shared" ref="AI67:AI83" si="53">P67/($P$63-$P$85)*100</f>
        <v>8.0302336104605381</v>
      </c>
      <c r="AJ67" s="40"/>
      <c r="AK67" s="40">
        <f t="shared" si="49"/>
        <v>6.2361924340669921</v>
      </c>
      <c r="AL67" s="40"/>
    </row>
    <row r="68" spans="1:38" s="24" customFormat="1" ht="12">
      <c r="A68" s="47" t="s">
        <v>168</v>
      </c>
      <c r="B68" s="39">
        <v>203.46604356731754</v>
      </c>
      <c r="C68" s="38" t="s">
        <v>72</v>
      </c>
      <c r="D68" s="39">
        <v>331.61538567080288</v>
      </c>
      <c r="E68" s="38"/>
      <c r="F68" s="39">
        <v>784.82130546466476</v>
      </c>
      <c r="G68" s="38"/>
      <c r="H68" s="39">
        <v>2579</v>
      </c>
      <c r="I68" s="38"/>
      <c r="J68" s="39">
        <v>242.90630282135106</v>
      </c>
      <c r="K68" s="39"/>
      <c r="L68" s="39">
        <v>488.70375235048078</v>
      </c>
      <c r="M68" s="39"/>
      <c r="N68" s="39">
        <v>1065.1886725244303</v>
      </c>
      <c r="O68" s="39"/>
      <c r="P68" s="39">
        <v>253.0411647</v>
      </c>
      <c r="Q68" s="39" t="s">
        <v>72</v>
      </c>
      <c r="R68" s="39">
        <v>882.83822707720208</v>
      </c>
      <c r="S68" s="39"/>
      <c r="T68" s="127"/>
      <c r="U68" s="108">
        <v>1.2222122298197307</v>
      </c>
      <c r="V68" s="108"/>
      <c r="W68" s="108">
        <v>1.7189609131899775</v>
      </c>
      <c r="X68" s="108"/>
      <c r="Y68" s="108">
        <v>3.4931513407303596</v>
      </c>
      <c r="Z68" s="108"/>
      <c r="AA68" s="108">
        <v>10.763772954924875</v>
      </c>
      <c r="AB68" s="108"/>
      <c r="AC68" s="40">
        <f t="shared" si="50"/>
        <v>1.5192634650869743</v>
      </c>
      <c r="AD68" s="38"/>
      <c r="AE68" s="40">
        <f t="shared" si="51"/>
        <v>2.0736460338220697</v>
      </c>
      <c r="AF68" s="40"/>
      <c r="AG68" s="40">
        <f t="shared" si="52"/>
        <v>2.4784007528998937</v>
      </c>
      <c r="AH68" s="40"/>
      <c r="AI68" s="40">
        <f t="shared" si="53"/>
        <v>0.8046402117132303</v>
      </c>
      <c r="AJ68" s="40"/>
      <c r="AK68" s="40">
        <f t="shared" si="49"/>
        <v>3.8781486731500983</v>
      </c>
      <c r="AL68" s="40"/>
    </row>
    <row r="69" spans="1:38" s="24" customFormat="1" ht="12">
      <c r="A69" s="47" t="s">
        <v>63</v>
      </c>
      <c r="B69" s="39">
        <v>1349.0015224405538</v>
      </c>
      <c r="C69" s="38"/>
      <c r="D69" s="39">
        <v>1593.8184038643349</v>
      </c>
      <c r="E69" s="38"/>
      <c r="F69" s="39">
        <v>1364.0300299441071</v>
      </c>
      <c r="G69" s="38"/>
      <c r="H69" s="39">
        <v>1088</v>
      </c>
      <c r="I69" s="38"/>
      <c r="J69" s="39">
        <v>977.43482357139442</v>
      </c>
      <c r="K69" s="39"/>
      <c r="L69" s="39">
        <v>1455.6462166558304</v>
      </c>
      <c r="M69" s="39"/>
      <c r="N69" s="39">
        <v>1801.6939711164516</v>
      </c>
      <c r="O69" s="39"/>
      <c r="P69" s="39">
        <v>1692.6830460000001</v>
      </c>
      <c r="Q69" s="39"/>
      <c r="R69" s="39">
        <v>1373.0627275594491</v>
      </c>
      <c r="S69" s="39"/>
      <c r="T69" s="127"/>
      <c r="U69" s="108">
        <v>8.1033971559327043</v>
      </c>
      <c r="V69" s="108"/>
      <c r="W69" s="108">
        <v>8.2617141946645436</v>
      </c>
      <c r="X69" s="108"/>
      <c r="Y69" s="108">
        <v>6.0711442142548417</v>
      </c>
      <c r="Z69" s="108"/>
      <c r="AA69" s="108">
        <v>4.5409015025041732</v>
      </c>
      <c r="AB69" s="108"/>
      <c r="AC69" s="40">
        <f t="shared" si="50"/>
        <v>6.1133902237518418</v>
      </c>
      <c r="AD69" s="38"/>
      <c r="AE69" s="40">
        <f t="shared" si="51"/>
        <v>6.1765333073434379</v>
      </c>
      <c r="AF69" s="40"/>
      <c r="AG69" s="40">
        <f t="shared" si="52"/>
        <v>4.1920457940354217</v>
      </c>
      <c r="AH69" s="40"/>
      <c r="AI69" s="40">
        <f t="shared" si="53"/>
        <v>5.3825267762721287</v>
      </c>
      <c r="AJ69" s="40"/>
      <c r="AK69" s="40">
        <f>R69/($R$63-$R$85)*100</f>
        <v>6.0316162482743039</v>
      </c>
      <c r="AL69" s="40"/>
    </row>
    <row r="70" spans="1:38" s="24" customFormat="1" ht="12">
      <c r="A70" s="47" t="s">
        <v>166</v>
      </c>
      <c r="B70" s="39">
        <v>1833.979156212652</v>
      </c>
      <c r="C70" s="38"/>
      <c r="D70" s="39">
        <v>1579.7536498071222</v>
      </c>
      <c r="E70" s="38"/>
      <c r="F70" s="39">
        <v>1935.8861663355988</v>
      </c>
      <c r="G70" s="38"/>
      <c r="H70" s="39">
        <v>1044</v>
      </c>
      <c r="I70" s="38"/>
      <c r="J70" s="39">
        <v>765.03853057482513</v>
      </c>
      <c r="K70" s="39"/>
      <c r="L70" s="39">
        <v>713.40935232391041</v>
      </c>
      <c r="M70" s="39"/>
      <c r="N70" s="39">
        <v>1505.1652359163299</v>
      </c>
      <c r="O70" s="39"/>
      <c r="P70" s="39">
        <v>759.06359410000005</v>
      </c>
      <c r="Q70" s="39"/>
      <c r="R70" s="39">
        <v>326.34234845188769</v>
      </c>
      <c r="S70" s="39"/>
      <c r="T70" s="127"/>
      <c r="U70" s="108">
        <v>11.016638032851709</v>
      </c>
      <c r="V70" s="108"/>
      <c r="W70" s="108">
        <v>8.18880816098015</v>
      </c>
      <c r="X70" s="108"/>
      <c r="Y70" s="108">
        <v>8.6164115453425545</v>
      </c>
      <c r="Z70" s="108"/>
      <c r="AA70" s="108">
        <v>4.3572621035058425</v>
      </c>
      <c r="AB70" s="108"/>
      <c r="AC70" s="40">
        <f t="shared" si="50"/>
        <v>4.7849523679959125</v>
      </c>
      <c r="AD70" s="38"/>
      <c r="AE70" s="40">
        <f t="shared" si="51"/>
        <v>3.0271068450424039</v>
      </c>
      <c r="AF70" s="40"/>
      <c r="AG70" s="40">
        <f t="shared" si="52"/>
        <v>3.5021050731725847</v>
      </c>
      <c r="AH70" s="40"/>
      <c r="AI70" s="40">
        <f t="shared" si="53"/>
        <v>2.4137301604051209</v>
      </c>
      <c r="AJ70" s="40"/>
      <c r="AK70" s="40">
        <f t="shared" si="49"/>
        <v>1.4335629188049432</v>
      </c>
      <c r="AL70" s="40"/>
    </row>
    <row r="71" spans="1:38" s="24" customFormat="1" ht="12">
      <c r="A71" s="47" t="s">
        <v>64</v>
      </c>
      <c r="B71" s="39">
        <v>1012.4244716385239</v>
      </c>
      <c r="C71" s="38"/>
      <c r="D71" s="39">
        <v>606.3552533900172</v>
      </c>
      <c r="E71" s="38"/>
      <c r="F71" s="39">
        <v>496.51655168400066</v>
      </c>
      <c r="G71" s="38"/>
      <c r="H71" s="39">
        <v>353</v>
      </c>
      <c r="I71" s="38"/>
      <c r="J71" s="39">
        <v>261.93959981880607</v>
      </c>
      <c r="K71" s="39"/>
      <c r="L71" s="39">
        <v>425.53644610859817</v>
      </c>
      <c r="M71" s="39"/>
      <c r="N71" s="39">
        <v>308.01156819802225</v>
      </c>
      <c r="O71" s="39" t="s">
        <v>72</v>
      </c>
      <c r="P71" s="39">
        <v>343.82976389999999</v>
      </c>
      <c r="Q71" s="39" t="s">
        <v>72</v>
      </c>
      <c r="R71" s="39">
        <v>114.36273572508091</v>
      </c>
      <c r="S71" s="39" t="s">
        <v>72</v>
      </c>
      <c r="T71" s="127"/>
      <c r="U71" s="108">
        <v>6.0815925316598838</v>
      </c>
      <c r="V71" s="108"/>
      <c r="W71" s="108">
        <v>3.1431019944277985</v>
      </c>
      <c r="X71" s="108"/>
      <c r="Y71" s="108">
        <v>2.2099393150175772</v>
      </c>
      <c r="Z71" s="108"/>
      <c r="AA71" s="108">
        <v>1.4732888146911518</v>
      </c>
      <c r="AB71" s="108"/>
      <c r="AC71" s="40">
        <f t="shared" si="50"/>
        <v>1.6383076908337642</v>
      </c>
      <c r="AD71" s="38"/>
      <c r="AE71" s="40">
        <f t="shared" si="51"/>
        <v>1.8056173284444095</v>
      </c>
      <c r="AF71" s="40"/>
      <c r="AG71" s="40">
        <f t="shared" si="52"/>
        <v>0.7166581115763293</v>
      </c>
      <c r="AH71" s="40"/>
      <c r="AI71" s="40">
        <f t="shared" si="53"/>
        <v>1.0933369451796788</v>
      </c>
      <c r="AJ71" s="40"/>
      <c r="AK71" s="40">
        <f t="shared" si="49"/>
        <v>0.50237481591432431</v>
      </c>
      <c r="AL71" s="40"/>
    </row>
    <row r="72" spans="1:38" s="24" customFormat="1" ht="12">
      <c r="A72" s="47" t="s">
        <v>62</v>
      </c>
      <c r="B72" s="39">
        <v>1191.9777412069293</v>
      </c>
      <c r="C72" s="38"/>
      <c r="D72" s="39">
        <v>585.15823354508302</v>
      </c>
      <c r="E72" s="38"/>
      <c r="F72" s="39">
        <v>1213.2220240221336</v>
      </c>
      <c r="G72" s="38"/>
      <c r="H72" s="39">
        <v>447</v>
      </c>
      <c r="I72" s="38"/>
      <c r="J72" s="39">
        <v>592.08464674230652</v>
      </c>
      <c r="K72" s="39"/>
      <c r="L72" s="39">
        <v>1743.3365576026929</v>
      </c>
      <c r="M72" s="39"/>
      <c r="N72" s="39">
        <v>2339.0089771459229</v>
      </c>
      <c r="O72" s="39"/>
      <c r="P72" s="39">
        <v>2668.7532169999999</v>
      </c>
      <c r="Q72" s="39"/>
      <c r="R72" s="39">
        <v>2277.1507361954527</v>
      </c>
      <c r="S72" s="39"/>
      <c r="T72" s="127"/>
      <c r="U72" s="108">
        <v>7.160161702824885</v>
      </c>
      <c r="V72" s="108"/>
      <c r="W72" s="108">
        <v>3.0332251607101819</v>
      </c>
      <c r="X72" s="108"/>
      <c r="Y72" s="108">
        <v>5.3999147453156446</v>
      </c>
      <c r="Z72" s="108"/>
      <c r="AA72" s="108">
        <v>1.8656093489148582</v>
      </c>
      <c r="AB72" s="108"/>
      <c r="AC72" s="40">
        <f t="shared" si="50"/>
        <v>3.7032080336593318</v>
      </c>
      <c r="AD72" s="38"/>
      <c r="AE72" s="40">
        <f t="shared" si="51"/>
        <v>7.3972481711113414</v>
      </c>
      <c r="AF72" s="40"/>
      <c r="AG72" s="40">
        <f t="shared" si="52"/>
        <v>5.4422298692489237</v>
      </c>
      <c r="AH72" s="40"/>
      <c r="AI72" s="40">
        <f t="shared" si="53"/>
        <v>8.4863115299170317</v>
      </c>
      <c r="AJ72" s="40"/>
      <c r="AK72" s="40">
        <f t="shared" si="49"/>
        <v>10.003111368858866</v>
      </c>
      <c r="AL72" s="40"/>
    </row>
    <row r="73" spans="1:38" s="24" customFormat="1" ht="12">
      <c r="A73" s="47" t="s">
        <v>170</v>
      </c>
      <c r="B73" s="39">
        <v>606.81444532782348</v>
      </c>
      <c r="C73" s="38"/>
      <c r="D73" s="39">
        <v>859.0998525601841</v>
      </c>
      <c r="E73" s="38"/>
      <c r="F73" s="39">
        <v>643.68436192144679</v>
      </c>
      <c r="G73" s="38"/>
      <c r="H73" s="39">
        <v>813</v>
      </c>
      <c r="I73" s="38"/>
      <c r="J73" s="39">
        <v>517.25925022504953</v>
      </c>
      <c r="K73" s="39" t="s">
        <v>72</v>
      </c>
      <c r="L73" s="39">
        <v>624.60343759834302</v>
      </c>
      <c r="M73" s="39" t="s">
        <v>72</v>
      </c>
      <c r="N73" s="39">
        <v>884.75341158924766</v>
      </c>
      <c r="O73" s="39" t="s">
        <v>72</v>
      </c>
      <c r="P73" s="39">
        <v>292.90667930000001</v>
      </c>
      <c r="Q73" s="39" t="s">
        <v>72</v>
      </c>
      <c r="R73" s="39">
        <v>183.84837060030463</v>
      </c>
      <c r="S73" s="39" t="s">
        <v>72</v>
      </c>
      <c r="T73" s="127"/>
      <c r="U73" s="108">
        <v>3.6451096374986141</v>
      </c>
      <c r="V73" s="108"/>
      <c r="W73" s="108">
        <v>4.4532284414095882</v>
      </c>
      <c r="X73" s="108"/>
      <c r="Y73" s="108">
        <v>2.8649666824753428</v>
      </c>
      <c r="Z73" s="108"/>
      <c r="AA73" s="108">
        <v>3.3931552587646072</v>
      </c>
      <c r="AB73" s="108"/>
      <c r="AC73" s="40">
        <f t="shared" si="50"/>
        <v>3.2352107447091072</v>
      </c>
      <c r="AD73" s="38"/>
      <c r="AE73" s="40">
        <f t="shared" si="51"/>
        <v>2.6502895360593812</v>
      </c>
      <c r="AF73" s="40"/>
      <c r="AG73" s="40">
        <f t="shared" si="52"/>
        <v>2.0585775815816789</v>
      </c>
      <c r="AH73" s="40"/>
      <c r="AI73" s="40">
        <f t="shared" si="53"/>
        <v>0.93140771274742429</v>
      </c>
      <c r="AJ73" s="40"/>
      <c r="AK73" s="40">
        <f t="shared" si="49"/>
        <v>0.80761264367183949</v>
      </c>
      <c r="AL73" s="40"/>
    </row>
    <row r="74" spans="1:38" s="24" customFormat="1" ht="12">
      <c r="A74" s="47" t="s">
        <v>169</v>
      </c>
      <c r="B74" s="39">
        <v>35.739863225806445</v>
      </c>
      <c r="C74" s="38" t="s">
        <v>72</v>
      </c>
      <c r="D74" s="39">
        <v>342.73625869938809</v>
      </c>
      <c r="E74" s="38"/>
      <c r="F74" s="39">
        <v>886.49065827448601</v>
      </c>
      <c r="G74" s="38"/>
      <c r="H74" s="39">
        <v>297</v>
      </c>
      <c r="I74" s="38"/>
      <c r="J74" s="39">
        <v>137.05681121452722</v>
      </c>
      <c r="K74" s="39"/>
      <c r="L74" s="39">
        <v>157.44506734069802</v>
      </c>
      <c r="M74" s="39"/>
      <c r="N74" s="39">
        <v>464.97094254236038</v>
      </c>
      <c r="O74" s="39" t="s">
        <v>72</v>
      </c>
      <c r="P74" s="39">
        <v>442.7188122</v>
      </c>
      <c r="Q74" s="39" t="s">
        <v>72</v>
      </c>
      <c r="R74" s="39">
        <v>529.889809816656</v>
      </c>
      <c r="S74" s="39" t="s">
        <v>72</v>
      </c>
      <c r="T74" s="127"/>
      <c r="U74" s="108">
        <v>0.21468790153288073</v>
      </c>
      <c r="V74" s="108"/>
      <c r="W74" s="108">
        <v>1.7766070505005771</v>
      </c>
      <c r="X74" s="108"/>
      <c r="Y74" s="108">
        <v>3.9456701926090632</v>
      </c>
      <c r="Z74" s="108"/>
      <c r="AA74" s="108">
        <v>1.2395659432387311</v>
      </c>
      <c r="AB74" s="108"/>
      <c r="AC74" s="40">
        <f t="shared" si="50"/>
        <v>0.85722520783125289</v>
      </c>
      <c r="AD74" s="38"/>
      <c r="AE74" s="40">
        <f t="shared" si="51"/>
        <v>0.66806390960907447</v>
      </c>
      <c r="AF74" s="40"/>
      <c r="AG74" s="40">
        <f t="shared" si="52"/>
        <v>1.0818593586265619</v>
      </c>
      <c r="AH74" s="40"/>
      <c r="AI74" s="40">
        <f t="shared" si="53"/>
        <v>1.4077921242592111</v>
      </c>
      <c r="AJ74" s="40"/>
      <c r="AK74" s="40">
        <f t="shared" si="49"/>
        <v>2.3277101056890666</v>
      </c>
      <c r="AL74" s="40"/>
    </row>
    <row r="75" spans="1:38" s="24" customFormat="1" ht="13.5">
      <c r="A75" s="47" t="s">
        <v>187</v>
      </c>
      <c r="B75" s="39">
        <v>1315.3862117169519</v>
      </c>
      <c r="C75" s="38"/>
      <c r="D75" s="39">
        <v>1094.3873393468371</v>
      </c>
      <c r="E75" s="38"/>
      <c r="F75" s="39">
        <v>1240.3893950308925</v>
      </c>
      <c r="G75" s="38"/>
      <c r="H75" s="39">
        <v>1770</v>
      </c>
      <c r="I75" s="38"/>
      <c r="J75" s="39">
        <v>1385.8101599511731</v>
      </c>
      <c r="K75" s="39"/>
      <c r="L75" s="39">
        <v>2310.1068037226441</v>
      </c>
      <c r="M75" s="39"/>
      <c r="N75" s="39">
        <v>2880.2058006143534</v>
      </c>
      <c r="O75" s="39"/>
      <c r="P75" s="39">
        <v>2581.8607609999999</v>
      </c>
      <c r="Q75" s="39"/>
      <c r="R75" s="39">
        <v>3007.0787708301086</v>
      </c>
      <c r="S75" s="39"/>
      <c r="T75" s="127"/>
      <c r="U75" s="108">
        <v>7.9014713546774029</v>
      </c>
      <c r="V75" s="108"/>
      <c r="W75" s="108">
        <v>5.6728642322243736</v>
      </c>
      <c r="X75" s="108"/>
      <c r="Y75" s="108">
        <v>5.5208336574330703</v>
      </c>
      <c r="Z75" s="108"/>
      <c r="AA75" s="108">
        <v>7.3873121869782965</v>
      </c>
      <c r="AB75" s="108"/>
      <c r="AC75" s="40">
        <f t="shared" si="50"/>
        <v>8.6675838424357714</v>
      </c>
      <c r="AD75" s="38"/>
      <c r="AE75" s="40">
        <f t="shared" si="51"/>
        <v>9.8021424803985884</v>
      </c>
      <c r="AF75" s="40"/>
      <c r="AG75" s="40">
        <f>N75/($N$63-$N$85)*100</f>
        <v>6.7014458648268587</v>
      </c>
      <c r="AH75" s="40"/>
      <c r="AI75" s="40">
        <f t="shared" si="53"/>
        <v>8.210004059253059</v>
      </c>
      <c r="AJ75" s="40"/>
      <c r="AK75" s="40">
        <f t="shared" si="49"/>
        <v>13.209553219916028</v>
      </c>
      <c r="AL75" s="40"/>
    </row>
    <row r="76" spans="1:38" s="52" customFormat="1" ht="12">
      <c r="A76" s="116" t="s">
        <v>35</v>
      </c>
      <c r="B76" s="39">
        <v>658.17566871840972</v>
      </c>
      <c r="C76" s="38"/>
      <c r="D76" s="39">
        <v>679.32790884937174</v>
      </c>
      <c r="E76" s="38"/>
      <c r="F76" s="39">
        <v>708.64772818332608</v>
      </c>
      <c r="G76" s="38"/>
      <c r="H76" s="39">
        <v>1237</v>
      </c>
      <c r="I76" s="38"/>
      <c r="J76" s="39">
        <v>1591.5862679681172</v>
      </c>
      <c r="K76" s="39"/>
      <c r="L76" s="39">
        <v>1971.3426357878475</v>
      </c>
      <c r="M76" s="39"/>
      <c r="N76" s="39">
        <v>2610.9216264628922</v>
      </c>
      <c r="O76" s="39"/>
      <c r="P76" s="39">
        <v>2369.648416</v>
      </c>
      <c r="Q76" s="39"/>
      <c r="R76" s="39">
        <v>1867.4421086727725</v>
      </c>
      <c r="S76" s="39"/>
      <c r="T76" s="127"/>
      <c r="U76" s="108">
        <v>3.9536344127676073</v>
      </c>
      <c r="V76" s="108"/>
      <c r="W76" s="108">
        <v>3.5213629192415588</v>
      </c>
      <c r="X76" s="111"/>
      <c r="Y76" s="108">
        <v>3.1541113175355311</v>
      </c>
      <c r="Z76" s="111"/>
      <c r="AA76" s="108">
        <v>5.1627712854757934</v>
      </c>
      <c r="AB76" s="111"/>
      <c r="AC76" s="40">
        <f t="shared" si="50"/>
        <v>9.9546155878732758</v>
      </c>
      <c r="AD76" s="38"/>
      <c r="AE76" s="40">
        <f t="shared" si="51"/>
        <v>8.3647134247378219</v>
      </c>
      <c r="AF76" s="40"/>
      <c r="AG76" s="40">
        <f t="shared" si="52"/>
        <v>6.0748957360319986</v>
      </c>
      <c r="AH76" s="40"/>
      <c r="AI76" s="40">
        <f t="shared" si="53"/>
        <v>7.5351945419501982</v>
      </c>
      <c r="AJ76" s="40"/>
      <c r="AK76" s="40">
        <f t="shared" si="49"/>
        <v>8.2033354626142838</v>
      </c>
      <c r="AL76" s="40"/>
    </row>
    <row r="77" spans="1:38" s="52" customFormat="1" ht="12">
      <c r="A77" s="116" t="s">
        <v>33</v>
      </c>
      <c r="B77" s="39">
        <v>859.34282525069466</v>
      </c>
      <c r="C77" s="38"/>
      <c r="D77" s="39">
        <v>710.17267550513429</v>
      </c>
      <c r="E77" s="38"/>
      <c r="F77" s="39">
        <v>902.92086033365081</v>
      </c>
      <c r="G77" s="38"/>
      <c r="H77" s="39">
        <v>522</v>
      </c>
      <c r="I77" s="38"/>
      <c r="J77" s="39">
        <v>598.26612497715143</v>
      </c>
      <c r="K77" s="39"/>
      <c r="L77" s="39">
        <v>1811.6688497881803</v>
      </c>
      <c r="M77" s="39"/>
      <c r="N77" s="39">
        <v>4957.9200820615242</v>
      </c>
      <c r="O77" s="39"/>
      <c r="P77" s="39">
        <v>2831.5327940000002</v>
      </c>
      <c r="Q77" s="39"/>
      <c r="R77" s="39">
        <v>2201.7641635124946</v>
      </c>
      <c r="S77" s="39"/>
      <c r="T77" s="127"/>
      <c r="U77" s="108">
        <v>5.1620373218774604</v>
      </c>
      <c r="V77" s="108"/>
      <c r="W77" s="108">
        <v>3.6812497958726556</v>
      </c>
      <c r="X77" s="111"/>
      <c r="Y77" s="108">
        <v>4.0187991736290947</v>
      </c>
      <c r="Z77" s="111"/>
      <c r="AA77" s="108">
        <v>2.1786310517529213</v>
      </c>
      <c r="AB77" s="111"/>
      <c r="AC77" s="40">
        <f t="shared" si="50"/>
        <v>3.7418702418167595</v>
      </c>
      <c r="AD77" s="38"/>
      <c r="AE77" s="40">
        <f t="shared" si="51"/>
        <v>7.6871927152055859</v>
      </c>
      <c r="AF77" s="40"/>
      <c r="AG77" s="40">
        <f t="shared" si="52"/>
        <v>11.535714921824765</v>
      </c>
      <c r="AH77" s="40"/>
      <c r="AI77" s="40">
        <f t="shared" si="53"/>
        <v>9.0039308408111953</v>
      </c>
      <c r="AJ77" s="40"/>
      <c r="AK77" s="40">
        <f t="shared" si="49"/>
        <v>9.6719517884772355</v>
      </c>
      <c r="AL77" s="40"/>
    </row>
    <row r="78" spans="1:38" s="52" customFormat="1" ht="12">
      <c r="A78" s="116" t="s">
        <v>32</v>
      </c>
      <c r="B78" s="39">
        <v>905.80608794819091</v>
      </c>
      <c r="C78" s="38"/>
      <c r="D78" s="39">
        <v>2500.3698812280354</v>
      </c>
      <c r="E78" s="38"/>
      <c r="F78" s="39">
        <v>2360.1895191257277</v>
      </c>
      <c r="G78" s="38"/>
      <c r="H78" s="39">
        <v>1108</v>
      </c>
      <c r="I78" s="38"/>
      <c r="J78" s="39">
        <v>1653.9213369790421</v>
      </c>
      <c r="K78" s="39"/>
      <c r="L78" s="39">
        <v>1461.4920995381142</v>
      </c>
      <c r="M78" s="39"/>
      <c r="N78" s="39">
        <v>812.24256728549437</v>
      </c>
      <c r="O78" s="39"/>
      <c r="P78" s="39">
        <v>1113.2785699999999</v>
      </c>
      <c r="Q78" s="39"/>
      <c r="R78" s="39">
        <v>547.23041923994845</v>
      </c>
      <c r="S78" s="39"/>
      <c r="T78" s="127"/>
      <c r="U78" s="108">
        <v>5.4411402469187014</v>
      </c>
      <c r="V78" s="108"/>
      <c r="W78" s="109">
        <v>12.960912792554065</v>
      </c>
      <c r="X78" s="111"/>
      <c r="Y78" s="109">
        <v>10.504938035837984</v>
      </c>
      <c r="Z78" s="111"/>
      <c r="AA78" s="108">
        <v>4.6243739565943232</v>
      </c>
      <c r="AB78" s="111"/>
      <c r="AC78" s="40">
        <f t="shared" si="50"/>
        <v>10.344491815216887</v>
      </c>
      <c r="AD78" s="38"/>
      <c r="AE78" s="40">
        <f t="shared" si="51"/>
        <v>6.2013382976770144</v>
      </c>
      <c r="AF78" s="40"/>
      <c r="AG78" s="40">
        <f t="shared" si="52"/>
        <v>1.8898648119556882</v>
      </c>
      <c r="AH78" s="40"/>
      <c r="AI78" s="40">
        <f t="shared" si="53"/>
        <v>3.5400908200949419</v>
      </c>
      <c r="AJ78" s="40"/>
      <c r="AK78" s="40">
        <f t="shared" si="49"/>
        <v>2.4038842668932063</v>
      </c>
      <c r="AL78" s="40"/>
    </row>
    <row r="79" spans="1:38" s="52" customFormat="1" ht="12">
      <c r="A79" s="116" t="s">
        <v>31</v>
      </c>
      <c r="B79" s="39">
        <v>55.644902858731925</v>
      </c>
      <c r="C79" s="38" t="s">
        <v>72</v>
      </c>
      <c r="D79" s="39">
        <v>139.7948914250432</v>
      </c>
      <c r="E79" s="38" t="s">
        <v>72</v>
      </c>
      <c r="F79" s="39">
        <v>195.98058043516716</v>
      </c>
      <c r="G79" s="38" t="s">
        <v>72</v>
      </c>
      <c r="H79" s="39">
        <v>316</v>
      </c>
      <c r="I79" s="38"/>
      <c r="J79" s="39">
        <v>204.10775247205245</v>
      </c>
      <c r="K79" s="39"/>
      <c r="L79" s="39">
        <v>248.68937059749541</v>
      </c>
      <c r="M79" s="39"/>
      <c r="N79" s="39">
        <v>697.45512631199745</v>
      </c>
      <c r="O79" s="39"/>
      <c r="P79" s="39">
        <v>598.11650599999996</v>
      </c>
      <c r="Q79" s="39"/>
      <c r="R79" s="39">
        <v>395.05986147387875</v>
      </c>
      <c r="S79" s="39" t="s">
        <v>72</v>
      </c>
      <c r="T79" s="127"/>
      <c r="U79" s="108">
        <v>0.33425666321845843</v>
      </c>
      <c r="V79" s="108"/>
      <c r="W79" s="108">
        <v>0.72464054626776453</v>
      </c>
      <c r="X79" s="111"/>
      <c r="Y79" s="108">
        <v>0.87228751632691337</v>
      </c>
      <c r="Z79" s="111"/>
      <c r="AA79" s="108">
        <v>1.318864774624374</v>
      </c>
      <c r="AB79" s="111"/>
      <c r="AC79" s="40">
        <f t="shared" si="50"/>
        <v>1.2765969745127097</v>
      </c>
      <c r="AD79" s="38"/>
      <c r="AE79" s="40">
        <f t="shared" si="51"/>
        <v>1.055227680395149</v>
      </c>
      <c r="AF79" s="40"/>
      <c r="AG79" s="40">
        <f t="shared" si="52"/>
        <v>1.6227860422782519</v>
      </c>
      <c r="AH79" s="40"/>
      <c r="AI79" s="40">
        <f t="shared" si="53"/>
        <v>1.9019379419455287</v>
      </c>
      <c r="AJ79" s="40"/>
      <c r="AK79" s="40">
        <f t="shared" si="49"/>
        <v>1.7354265261735273</v>
      </c>
      <c r="AL79" s="40"/>
    </row>
    <row r="80" spans="1:38" s="52" customFormat="1" ht="12">
      <c r="A80" s="116" t="s">
        <v>172</v>
      </c>
      <c r="B80" s="39">
        <v>15.464984849833147</v>
      </c>
      <c r="C80" s="38" t="s">
        <v>72</v>
      </c>
      <c r="D80" s="39">
        <v>35.570369131644064</v>
      </c>
      <c r="E80" s="38" t="s">
        <v>72</v>
      </c>
      <c r="F80" s="39">
        <v>56.860530985065324</v>
      </c>
      <c r="G80" s="38" t="s">
        <v>72</v>
      </c>
      <c r="H80" s="39">
        <v>269</v>
      </c>
      <c r="I80" s="38" t="s">
        <v>72</v>
      </c>
      <c r="J80" s="39">
        <v>103.56794222933306</v>
      </c>
      <c r="K80" s="38" t="s">
        <v>72</v>
      </c>
      <c r="L80" s="39">
        <v>122.19872399323231</v>
      </c>
      <c r="M80" s="38" t="s">
        <v>72</v>
      </c>
      <c r="N80" s="39">
        <v>135.01100764474495</v>
      </c>
      <c r="O80" s="38" t="s">
        <v>72</v>
      </c>
      <c r="P80" s="39">
        <v>145.330704</v>
      </c>
      <c r="Q80" s="39" t="s">
        <v>72</v>
      </c>
      <c r="R80" s="39">
        <v>103.00440959840532</v>
      </c>
      <c r="S80" s="39" t="s">
        <v>72</v>
      </c>
      <c r="T80" s="127"/>
      <c r="U80" s="108">
        <v>9.2897533593556555E-2</v>
      </c>
      <c r="V80" s="108"/>
      <c r="W80" s="108">
        <v>0.18438250107530793</v>
      </c>
      <c r="X80" s="111"/>
      <c r="Y80" s="108">
        <v>0.25307982678620555</v>
      </c>
      <c r="Z80" s="111"/>
      <c r="AA80" s="108">
        <v>1.1227045075125208</v>
      </c>
      <c r="AB80" s="111"/>
      <c r="AC80" s="40">
        <f t="shared" si="50"/>
        <v>0.64776825037342578</v>
      </c>
      <c r="AD80" s="38"/>
      <c r="AE80" s="40">
        <f t="shared" si="51"/>
        <v>0.51850819259713143</v>
      </c>
      <c r="AF80" s="40"/>
      <c r="AG80" s="40">
        <f t="shared" si="52"/>
        <v>0.31413344098327783</v>
      </c>
      <c r="AH80" s="40"/>
      <c r="AI80" s="40">
        <f t="shared" si="53"/>
        <v>0.4621340111741622</v>
      </c>
      <c r="AJ80" s="40"/>
      <c r="AK80" s="40">
        <f t="shared" si="49"/>
        <v>0.45247974335589392</v>
      </c>
      <c r="AL80" s="40"/>
    </row>
    <row r="81" spans="1:39" s="52" customFormat="1" ht="12">
      <c r="A81" s="116" t="s">
        <v>34</v>
      </c>
      <c r="B81" s="39">
        <v>57.673854377085654</v>
      </c>
      <c r="C81" s="38" t="s">
        <v>72</v>
      </c>
      <c r="D81" s="39">
        <v>51.150542869269941</v>
      </c>
      <c r="E81" s="38" t="s">
        <v>72</v>
      </c>
      <c r="F81" s="39">
        <v>73.550982524399757</v>
      </c>
      <c r="G81" s="38" t="s">
        <v>72</v>
      </c>
      <c r="H81" s="39">
        <v>123</v>
      </c>
      <c r="I81" s="38" t="s">
        <v>72</v>
      </c>
      <c r="J81" s="39">
        <v>89.897244887527648</v>
      </c>
      <c r="K81" s="38" t="s">
        <v>72</v>
      </c>
      <c r="L81" s="39">
        <v>200.58367726495663</v>
      </c>
      <c r="M81" s="38" t="s">
        <v>72</v>
      </c>
      <c r="N81" s="39">
        <v>356.45049630372716</v>
      </c>
      <c r="O81" s="38" t="s">
        <v>72</v>
      </c>
      <c r="P81" s="39">
        <v>182.77546849999999</v>
      </c>
      <c r="Q81" s="39" t="s">
        <v>72</v>
      </c>
      <c r="R81" s="39">
        <v>115.95295073195911</v>
      </c>
      <c r="S81" s="39" t="s">
        <v>72</v>
      </c>
      <c r="T81" s="127"/>
      <c r="U81" s="108">
        <v>0.34644449228303048</v>
      </c>
      <c r="V81" s="108"/>
      <c r="W81" s="108">
        <v>0.26514386147332725</v>
      </c>
      <c r="X81" s="111"/>
      <c r="Y81" s="108">
        <v>0.3273671489652365</v>
      </c>
      <c r="Z81" s="111"/>
      <c r="AA81" s="108">
        <v>0.51335559265442399</v>
      </c>
      <c r="AB81" s="111"/>
      <c r="AC81" s="40">
        <f t="shared" si="50"/>
        <v>0.56226453650338382</v>
      </c>
      <c r="AD81" s="38"/>
      <c r="AE81" s="40">
        <f t="shared" si="51"/>
        <v>0.85110774126331334</v>
      </c>
      <c r="AF81" s="40"/>
      <c r="AG81" s="40">
        <f t="shared" si="52"/>
        <v>0.82936216014861586</v>
      </c>
      <c r="AH81" s="40"/>
      <c r="AI81" s="40">
        <f t="shared" si="53"/>
        <v>0.58120382050954433</v>
      </c>
      <c r="AJ81" s="40"/>
      <c r="AK81" s="40">
        <f t="shared" si="49"/>
        <v>0.50936034285436782</v>
      </c>
      <c r="AL81" s="40"/>
    </row>
    <row r="82" spans="1:39" s="52" customFormat="1" ht="12">
      <c r="A82" s="116" t="s">
        <v>123</v>
      </c>
      <c r="B82" s="39">
        <v>20.644577419354839</v>
      </c>
      <c r="C82" s="38" t="s">
        <v>72</v>
      </c>
      <c r="D82" s="39">
        <v>123.77153097514913</v>
      </c>
      <c r="E82" s="38" t="s">
        <v>72</v>
      </c>
      <c r="F82" s="39">
        <v>92.638786340081282</v>
      </c>
      <c r="G82" s="38" t="s">
        <v>72</v>
      </c>
      <c r="H82" s="39">
        <v>161</v>
      </c>
      <c r="I82" s="38" t="s">
        <v>72</v>
      </c>
      <c r="J82" s="39">
        <v>59.254100409606828</v>
      </c>
      <c r="K82" s="38" t="s">
        <v>72</v>
      </c>
      <c r="L82" s="39">
        <v>28.110808472915387</v>
      </c>
      <c r="M82" s="38" t="s">
        <v>72</v>
      </c>
      <c r="N82" s="39">
        <v>72.831104852302673</v>
      </c>
      <c r="O82" s="38" t="s">
        <v>72</v>
      </c>
      <c r="P82" s="39">
        <v>80.591811980000003</v>
      </c>
      <c r="Q82" s="39" t="s">
        <v>72</v>
      </c>
      <c r="R82" s="39">
        <v>89.091359171320136</v>
      </c>
      <c r="S82" s="39" t="s">
        <v>72</v>
      </c>
      <c r="T82" s="127"/>
      <c r="U82" s="108">
        <v>0.12401113502286985</v>
      </c>
      <c r="V82" s="108"/>
      <c r="W82" s="108">
        <v>0.64158188402986482</v>
      </c>
      <c r="X82" s="111"/>
      <c r="Y82" s="108">
        <v>0.41232481643180602</v>
      </c>
      <c r="Z82" s="111"/>
      <c r="AA82" s="108">
        <v>0.67195325542570949</v>
      </c>
      <c r="AB82" s="111"/>
      <c r="AC82" s="40">
        <f t="shared" si="50"/>
        <v>0.37060623319897623</v>
      </c>
      <c r="AD82" s="38"/>
      <c r="AE82" s="40">
        <f t="shared" si="51"/>
        <v>0.11927853268371875</v>
      </c>
      <c r="AF82" s="40"/>
      <c r="AG82" s="40">
        <f t="shared" si="52"/>
        <v>0.16945792774222176</v>
      </c>
      <c r="AH82" s="40"/>
      <c r="AI82" s="40">
        <f t="shared" si="53"/>
        <v>0.25627218690216552</v>
      </c>
      <c r="AJ82" s="40"/>
      <c r="AK82" s="40">
        <f t="shared" si="49"/>
        <v>0.39136222895928136</v>
      </c>
      <c r="AL82" s="40"/>
    </row>
    <row r="83" spans="1:39" s="52" customFormat="1" ht="12">
      <c r="A83" s="116" t="s">
        <v>171</v>
      </c>
      <c r="B83" s="39">
        <v>36.780850678531706</v>
      </c>
      <c r="C83" s="38" t="s">
        <v>72</v>
      </c>
      <c r="D83" s="39">
        <v>91.85227707795022</v>
      </c>
      <c r="E83" s="38" t="s">
        <v>72</v>
      </c>
      <c r="F83" s="39">
        <v>163.78125894188156</v>
      </c>
      <c r="G83" s="38" t="s">
        <v>72</v>
      </c>
      <c r="H83" s="39">
        <v>64</v>
      </c>
      <c r="I83" s="38" t="s">
        <v>72</v>
      </c>
      <c r="J83" s="39">
        <v>64.454013783951567</v>
      </c>
      <c r="K83" s="38" t="s">
        <v>72</v>
      </c>
      <c r="L83" s="39">
        <v>199.72587336950559</v>
      </c>
      <c r="M83" s="38" t="s">
        <v>72</v>
      </c>
      <c r="N83" s="39">
        <v>252.26558936654263</v>
      </c>
      <c r="O83" s="38" t="s">
        <v>72</v>
      </c>
      <c r="P83" s="39">
        <v>90.74062429</v>
      </c>
      <c r="Q83" s="39" t="s">
        <v>72</v>
      </c>
      <c r="R83" s="39">
        <v>127.24132100470558</v>
      </c>
      <c r="S83" s="39" t="s">
        <v>72</v>
      </c>
      <c r="T83" s="127"/>
      <c r="U83" s="108">
        <v>0.22094107072761546</v>
      </c>
      <c r="V83" s="108"/>
      <c r="W83" s="108">
        <v>0.47612529727806785</v>
      </c>
      <c r="X83" s="111"/>
      <c r="Y83" s="108">
        <v>0.7289719586812341</v>
      </c>
      <c r="Z83" s="111"/>
      <c r="AA83" s="108">
        <v>0.26711185308848079</v>
      </c>
      <c r="AB83" s="111"/>
      <c r="AC83" s="40">
        <f t="shared" si="50"/>
        <v>0.40312921971476579</v>
      </c>
      <c r="AD83" s="38"/>
      <c r="AE83" s="40">
        <f t="shared" si="51"/>
        <v>0.84746794591276831</v>
      </c>
      <c r="AF83" s="40"/>
      <c r="AG83" s="40">
        <f t="shared" si="52"/>
        <v>0.58695256788175731</v>
      </c>
      <c r="AH83" s="40"/>
      <c r="AI83" s="40">
        <f t="shared" si="53"/>
        <v>0.28854417907165242</v>
      </c>
      <c r="AJ83" s="40"/>
      <c r="AK83" s="40">
        <f t="shared" si="49"/>
        <v>0.5589481119977745</v>
      </c>
      <c r="AL83" s="40"/>
    </row>
    <row r="84" spans="1:39" s="52" customFormat="1" ht="12">
      <c r="A84" s="116" t="s">
        <v>75</v>
      </c>
      <c r="B84" s="39">
        <v>827.68956995341887</v>
      </c>
      <c r="C84" s="38"/>
      <c r="D84" s="39">
        <v>1157.8167524822945</v>
      </c>
      <c r="E84" s="38"/>
      <c r="F84" s="39">
        <v>997.12721410772849</v>
      </c>
      <c r="G84" s="38"/>
      <c r="H84" s="39">
        <v>1142</v>
      </c>
      <c r="I84" s="38"/>
      <c r="J84" s="39">
        <v>1263.1944218451695</v>
      </c>
      <c r="K84" s="39"/>
      <c r="L84" s="39">
        <v>1947.1366618313209</v>
      </c>
      <c r="M84" s="39"/>
      <c r="N84" s="39">
        <v>2849.9308808179626</v>
      </c>
      <c r="O84" s="39"/>
      <c r="P84" s="39">
        <v>3053.2586000000001</v>
      </c>
      <c r="Q84" s="39"/>
      <c r="R84" s="39">
        <v>1248.299090021239</v>
      </c>
      <c r="S84" s="39"/>
      <c r="T84" s="127"/>
      <c r="U84" s="108">
        <v>4.9718975075888077</v>
      </c>
      <c r="V84" s="108"/>
      <c r="W84" s="108">
        <v>6.0016568233940362</v>
      </c>
      <c r="X84" s="111"/>
      <c r="Y84" s="108">
        <v>4.4381010563632843</v>
      </c>
      <c r="Z84" s="111"/>
      <c r="AA84" s="108">
        <v>4.7662771285475793</v>
      </c>
      <c r="AB84" s="111"/>
      <c r="AC84" s="40">
        <f t="shared" si="50"/>
        <v>7.9006806827177218</v>
      </c>
      <c r="AD84" s="38"/>
      <c r="AE84" s="40">
        <f t="shared" si="51"/>
        <v>8.2620037122620431</v>
      </c>
      <c r="AF84" s="40"/>
      <c r="AG84" s="40">
        <f>N84/($N$63-$N$85)*100</f>
        <v>6.6310044623290887</v>
      </c>
      <c r="AH84" s="40"/>
      <c r="AI84" s="40">
        <f>P84/($P$63-$P$85)*100</f>
        <v>9.7089920101811842</v>
      </c>
      <c r="AJ84" s="40"/>
      <c r="AK84" s="40">
        <f t="shared" si="49"/>
        <v>5.4835521516639094</v>
      </c>
      <c r="AL84" s="40"/>
    </row>
    <row r="85" spans="1:39" s="52" customFormat="1" ht="12">
      <c r="A85" s="117" t="s">
        <v>3</v>
      </c>
      <c r="B85" s="39">
        <v>0</v>
      </c>
      <c r="C85" s="60"/>
      <c r="D85" s="39">
        <v>42.990173541615675</v>
      </c>
      <c r="E85" s="38" t="s">
        <v>72</v>
      </c>
      <c r="F85" s="39">
        <v>13.319160665563311</v>
      </c>
      <c r="G85" s="38" t="s">
        <v>72</v>
      </c>
      <c r="H85" s="39">
        <v>367</v>
      </c>
      <c r="I85" s="38"/>
      <c r="J85" s="39">
        <v>143.60239804002327</v>
      </c>
      <c r="K85" s="39"/>
      <c r="L85" s="39">
        <v>600.75293016174567</v>
      </c>
      <c r="M85" s="39"/>
      <c r="N85" s="39">
        <v>1947.0444286756815</v>
      </c>
      <c r="O85" s="39"/>
      <c r="P85" s="39">
        <v>3839.2612039999999</v>
      </c>
      <c r="Q85" s="39"/>
      <c r="R85" s="39">
        <v>2853.9105539672887</v>
      </c>
      <c r="S85" s="39"/>
      <c r="T85" s="44"/>
      <c r="U85" s="104">
        <v>0</v>
      </c>
      <c r="V85" s="112"/>
      <c r="W85" s="40" t="s">
        <v>81</v>
      </c>
      <c r="X85" s="58"/>
      <c r="Y85" s="40" t="s">
        <v>81</v>
      </c>
      <c r="Z85" s="58"/>
      <c r="AA85" s="40" t="s">
        <v>81</v>
      </c>
      <c r="AB85" s="58"/>
      <c r="AC85" s="40" t="s">
        <v>81</v>
      </c>
      <c r="AD85" s="38"/>
      <c r="AE85" s="40" t="s">
        <v>81</v>
      </c>
      <c r="AF85" s="40"/>
      <c r="AG85" s="40" t="s">
        <v>81</v>
      </c>
      <c r="AH85" s="40"/>
      <c r="AI85" s="40" t="s">
        <v>81</v>
      </c>
      <c r="AJ85" s="40"/>
      <c r="AK85" s="40" t="s">
        <v>81</v>
      </c>
      <c r="AL85" s="40"/>
    </row>
    <row r="86" spans="1:39" s="24" customFormat="1" ht="6" customHeight="1">
      <c r="A86" s="51"/>
      <c r="B86" s="37"/>
      <c r="C86" s="38"/>
      <c r="D86" s="37"/>
      <c r="E86" s="38"/>
      <c r="F86" s="37"/>
      <c r="G86" s="38"/>
      <c r="H86" s="37"/>
      <c r="I86" s="38"/>
      <c r="J86" s="38"/>
      <c r="K86" s="38"/>
      <c r="L86" s="38"/>
      <c r="M86" s="38"/>
      <c r="N86" s="38"/>
      <c r="O86" s="38"/>
      <c r="P86" s="38"/>
      <c r="Q86" s="38"/>
      <c r="R86" s="38"/>
      <c r="S86" s="38"/>
      <c r="T86" s="127"/>
      <c r="U86" s="108"/>
      <c r="V86" s="108"/>
      <c r="W86" s="108"/>
      <c r="X86" s="108"/>
      <c r="Y86" s="108"/>
      <c r="Z86" s="108"/>
      <c r="AA86" s="108"/>
      <c r="AB86" s="108"/>
      <c r="AC86" s="38"/>
      <c r="AD86" s="38"/>
      <c r="AE86" s="38"/>
      <c r="AF86" s="38"/>
      <c r="AG86" s="38"/>
      <c r="AH86" s="38"/>
      <c r="AI86" s="38"/>
      <c r="AJ86" s="38"/>
      <c r="AK86" s="38"/>
      <c r="AL86" s="38"/>
    </row>
    <row r="87" spans="1:39" s="28" customFormat="1" ht="12">
      <c r="A87" s="158" t="s">
        <v>37</v>
      </c>
      <c r="B87" s="61">
        <v>16647.357848589563</v>
      </c>
      <c r="C87" s="30"/>
      <c r="D87" s="61">
        <v>19334.608914040142</v>
      </c>
      <c r="E87" s="30"/>
      <c r="F87" s="61">
        <v>22480.748393221445</v>
      </c>
      <c r="G87" s="30"/>
      <c r="H87" s="61">
        <v>24327</v>
      </c>
      <c r="I87" s="30"/>
      <c r="J87" s="61">
        <f>J88+J89+J94</f>
        <v>16132.027605608962</v>
      </c>
      <c r="K87" s="61"/>
      <c r="L87" s="61">
        <f t="shared" ref="L87:R87" si="54">L88+L89+L94</f>
        <v>24168.119027340766</v>
      </c>
      <c r="M87" s="61"/>
      <c r="N87" s="61">
        <f t="shared" si="54"/>
        <v>44925.915835089196</v>
      </c>
      <c r="O87" s="61"/>
      <c r="P87" s="61">
        <f t="shared" si="54"/>
        <v>35287.0015728</v>
      </c>
      <c r="Q87" s="30"/>
      <c r="R87" s="61">
        <f t="shared" si="54"/>
        <v>25618.335063770839</v>
      </c>
      <c r="S87" s="30"/>
      <c r="T87" s="125"/>
      <c r="U87" s="45">
        <v>99.99999999999946</v>
      </c>
      <c r="V87" s="45"/>
      <c r="W87" s="45">
        <v>99.999999999999829</v>
      </c>
      <c r="X87" s="45"/>
      <c r="Y87" s="45">
        <v>100.00000000000074</v>
      </c>
      <c r="Z87" s="45"/>
      <c r="AA87" s="45">
        <v>100</v>
      </c>
      <c r="AB87" s="45"/>
      <c r="AC87" s="45">
        <f>AC88+AC89</f>
        <v>100</v>
      </c>
      <c r="AD87" s="45"/>
      <c r="AE87" s="45">
        <f t="shared" ref="AE87:AI87" si="55">AE88+AE89</f>
        <v>100</v>
      </c>
      <c r="AF87" s="45"/>
      <c r="AG87" s="45">
        <f t="shared" si="55"/>
        <v>100</v>
      </c>
      <c r="AH87" s="45"/>
      <c r="AI87" s="45">
        <f t="shared" si="55"/>
        <v>100</v>
      </c>
      <c r="AJ87" s="45"/>
      <c r="AK87" s="45">
        <f t="shared" ref="AK87" si="56">AK88+AK89</f>
        <v>100</v>
      </c>
      <c r="AL87" s="45"/>
    </row>
    <row r="88" spans="1:39" s="28" customFormat="1" ht="12">
      <c r="A88" s="118" t="s">
        <v>88</v>
      </c>
      <c r="B88" s="39">
        <v>5560.9314006224567</v>
      </c>
      <c r="C88" s="38"/>
      <c r="D88" s="39">
        <v>6936.9522163302809</v>
      </c>
      <c r="E88" s="38"/>
      <c r="F88" s="39">
        <v>9551.4688405170727</v>
      </c>
      <c r="G88" s="38"/>
      <c r="H88" s="39">
        <v>13581</v>
      </c>
      <c r="I88" s="38"/>
      <c r="J88" s="39">
        <v>6168.0967911580301</v>
      </c>
      <c r="K88" s="39"/>
      <c r="L88" s="39">
        <v>9148.9298383113273</v>
      </c>
      <c r="M88" s="39"/>
      <c r="N88" s="39">
        <v>18085.309030895743</v>
      </c>
      <c r="O88" s="39"/>
      <c r="P88" s="39">
        <v>8547.0544090000003</v>
      </c>
      <c r="Q88" s="39"/>
      <c r="R88" s="39">
        <v>5397.4484620819831</v>
      </c>
      <c r="S88" s="39"/>
      <c r="T88" s="127"/>
      <c r="U88" s="108">
        <v>33.404288243215561</v>
      </c>
      <c r="V88" s="108"/>
      <c r="W88" s="108">
        <v>35.892214339005655</v>
      </c>
      <c r="X88" s="106"/>
      <c r="Y88" s="108">
        <v>42.48732592637873</v>
      </c>
      <c r="Z88" s="106"/>
      <c r="AA88" s="108">
        <v>55.863118496277707</v>
      </c>
      <c r="AB88" s="106"/>
      <c r="AC88" s="40">
        <f>J88/($J$87-$J$94)*100</f>
        <v>38.295688956842014</v>
      </c>
      <c r="AD88" s="40"/>
      <c r="AE88" s="40">
        <f>L88/($L$87-$L$94)*100</f>
        <v>38.001992357813052</v>
      </c>
      <c r="AF88" s="40"/>
      <c r="AG88" s="40">
        <f>N88/($N$87-$N$94)*100</f>
        <v>40.83441413694333</v>
      </c>
      <c r="AH88" s="40"/>
      <c r="AI88" s="40">
        <f>P88/($P$87-$P$94)*100</f>
        <v>26.80143310768079</v>
      </c>
      <c r="AJ88" s="40"/>
      <c r="AK88" s="40">
        <f>R88/($R$87-$R$94)*100</f>
        <v>23.259515689427523</v>
      </c>
      <c r="AL88" s="40"/>
      <c r="AM88" s="200"/>
    </row>
    <row r="89" spans="1:39" s="33" customFormat="1" ht="12">
      <c r="A89" s="118" t="s">
        <v>80</v>
      </c>
      <c r="B89" s="39">
        <v>11086.426447967107</v>
      </c>
      <c r="C89" s="38"/>
      <c r="D89" s="39">
        <v>12390.225958886333</v>
      </c>
      <c r="E89" s="38"/>
      <c r="F89" s="39">
        <v>12929.279552704373</v>
      </c>
      <c r="G89" s="38"/>
      <c r="H89" s="39">
        <v>10732</v>
      </c>
      <c r="I89" s="38"/>
      <c r="J89" s="39">
        <f>SUM(J90:J93)</f>
        <v>9938.4075156564359</v>
      </c>
      <c r="K89" s="39"/>
      <c r="L89" s="39">
        <f>SUM(L90:L93)</f>
        <v>14925.93905847783</v>
      </c>
      <c r="M89" s="39"/>
      <c r="N89" s="39">
        <f>SUM(N90:N93)</f>
        <v>26204.071417283067</v>
      </c>
      <c r="O89" s="39"/>
      <c r="P89" s="39">
        <f>SUM(P90:P93)</f>
        <v>23343.2343478</v>
      </c>
      <c r="Q89" s="39"/>
      <c r="R89" s="39">
        <f>SUM(R90:R93)</f>
        <v>17807.886223950889</v>
      </c>
      <c r="S89" s="39"/>
      <c r="T89" s="51"/>
      <c r="U89" s="109">
        <v>66.595711756783899</v>
      </c>
      <c r="V89" s="109"/>
      <c r="W89" s="109">
        <v>64.107785660994168</v>
      </c>
      <c r="X89" s="107"/>
      <c r="Y89" s="109">
        <v>57.512674073622016</v>
      </c>
      <c r="Z89" s="107"/>
      <c r="AA89" s="108">
        <v>44.136881503722286</v>
      </c>
      <c r="AB89" s="107"/>
      <c r="AC89" s="40">
        <f>SUM(AC90:AC93)</f>
        <v>61.704311043157993</v>
      </c>
      <c r="AD89" s="40"/>
      <c r="AE89" s="40">
        <f>SUM(AE90:AE93)</f>
        <v>61.998007642186955</v>
      </c>
      <c r="AF89" s="40"/>
      <c r="AG89" s="40">
        <f>SUM(AG90:AG93)</f>
        <v>59.165585863056677</v>
      </c>
      <c r="AH89" s="40"/>
      <c r="AI89" s="40">
        <f>SUM(AI90:AI93)</f>
        <v>73.198566892319207</v>
      </c>
      <c r="AJ89" s="40"/>
      <c r="AK89" s="40">
        <f>SUM(AK90:AK93)</f>
        <v>76.740484310572484</v>
      </c>
      <c r="AL89" s="40"/>
    </row>
    <row r="90" spans="1:39" s="24" customFormat="1" ht="12">
      <c r="A90" s="119" t="s">
        <v>38</v>
      </c>
      <c r="B90" s="39">
        <v>9195.3336528653399</v>
      </c>
      <c r="C90" s="38"/>
      <c r="D90" s="39">
        <v>9788.2405590370217</v>
      </c>
      <c r="E90" s="38"/>
      <c r="F90" s="39">
        <v>9879.3311613682454</v>
      </c>
      <c r="G90" s="38"/>
      <c r="H90" s="39">
        <v>8207</v>
      </c>
      <c r="I90" s="38"/>
      <c r="J90" s="39">
        <v>7671.9710451068358</v>
      </c>
      <c r="K90" s="39"/>
      <c r="L90" s="39">
        <v>10990.803160898546</v>
      </c>
      <c r="M90" s="39"/>
      <c r="N90" s="39">
        <v>19118.196417435822</v>
      </c>
      <c r="O90" s="39"/>
      <c r="P90" s="39">
        <v>14012.710569999999</v>
      </c>
      <c r="Q90" s="39"/>
      <c r="R90" s="39">
        <v>10004.933256024211</v>
      </c>
      <c r="S90" s="39"/>
      <c r="T90" s="127"/>
      <c r="U90" s="108">
        <v>55.235994423249323</v>
      </c>
      <c r="V90" s="108"/>
      <c r="W90" s="108">
        <v>50.644954324416268</v>
      </c>
      <c r="X90" s="108"/>
      <c r="Y90" s="108">
        <v>43.945739654944958</v>
      </c>
      <c r="Z90" s="108"/>
      <c r="AA90" s="108">
        <v>33.751490971908034</v>
      </c>
      <c r="AB90" s="108"/>
      <c r="AC90" s="40">
        <f>J90/($J$87-$J$94)*100</f>
        <v>47.632750713392966</v>
      </c>
      <c r="AD90" s="40"/>
      <c r="AE90" s="40">
        <f>L90/($L$87-$L$94)*100</f>
        <v>45.652598184509237</v>
      </c>
      <c r="AF90" s="40"/>
      <c r="AG90" s="40">
        <f>N90/($N$87-$N$94)*100</f>
        <v>43.166547429592612</v>
      </c>
      <c r="AH90" s="40"/>
      <c r="AI90" s="40">
        <f>P90/($P$87-$P$94)*100</f>
        <v>43.940369047339075</v>
      </c>
      <c r="AJ90" s="40"/>
      <c r="AK90" s="40">
        <f>R90/($R$87-$R$94)*100</f>
        <v>43.114798348700873</v>
      </c>
      <c r="AL90" s="40"/>
    </row>
    <row r="91" spans="1:39" s="24" customFormat="1" ht="12">
      <c r="A91" s="119" t="s">
        <v>39</v>
      </c>
      <c r="B91" s="39">
        <v>1289.180643600934</v>
      </c>
      <c r="C91" s="38"/>
      <c r="D91" s="39">
        <v>2251.3437948797109</v>
      </c>
      <c r="E91" s="38"/>
      <c r="F91" s="39">
        <v>2798.9828690182476</v>
      </c>
      <c r="G91" s="38"/>
      <c r="H91" s="39">
        <v>2180</v>
      </c>
      <c r="I91" s="38"/>
      <c r="J91" s="39">
        <v>1972.4290235871613</v>
      </c>
      <c r="K91" s="39"/>
      <c r="L91" s="39">
        <v>3147.0135090226272</v>
      </c>
      <c r="M91" s="39"/>
      <c r="N91" s="39">
        <v>6067.6522131932043</v>
      </c>
      <c r="O91" s="39"/>
      <c r="P91" s="39">
        <v>7425.1029900000003</v>
      </c>
      <c r="Q91" s="39"/>
      <c r="R91" s="39">
        <v>6356.6160875273526</v>
      </c>
      <c r="S91" s="39"/>
      <c r="T91" s="127"/>
      <c r="U91" s="108">
        <v>7.7440555752224176</v>
      </c>
      <c r="V91" s="108"/>
      <c r="W91" s="108">
        <v>11.648590262217491</v>
      </c>
      <c r="X91" s="108"/>
      <c r="Y91" s="108">
        <v>12.450576911675402</v>
      </c>
      <c r="Z91" s="108"/>
      <c r="AA91" s="108">
        <v>8.9663965779624064</v>
      </c>
      <c r="AB91" s="108"/>
      <c r="AC91" s="40">
        <f t="shared" ref="AC91:AC93" si="57">J91/($J$87-$J$94)*100</f>
        <v>12.246164568140653</v>
      </c>
      <c r="AD91" s="40"/>
      <c r="AE91" s="40">
        <f>L91/($L$87-$L$94)*100</f>
        <v>13.071778386474792</v>
      </c>
      <c r="AF91" s="40"/>
      <c r="AG91" s="40">
        <f t="shared" ref="AG91:AG93" si="58">N91/($N$87-$N$94)*100</f>
        <v>13.700016012399892</v>
      </c>
      <c r="AH91" s="40"/>
      <c r="AI91" s="40">
        <f>P91/($P$87-$P$94)*100</f>
        <v>23.283272994562452</v>
      </c>
      <c r="AJ91" s="40"/>
      <c r="AK91" s="40">
        <f>R91/($R$87-$R$94)*100</f>
        <v>27.392908456318693</v>
      </c>
      <c r="AL91" s="40"/>
    </row>
    <row r="92" spans="1:39" s="24" customFormat="1" ht="12">
      <c r="A92" s="119" t="s">
        <v>40</v>
      </c>
      <c r="B92" s="39">
        <v>569.85016900083428</v>
      </c>
      <c r="C92" s="38"/>
      <c r="D92" s="39">
        <v>318.53559322547471</v>
      </c>
      <c r="E92" s="38"/>
      <c r="F92" s="39">
        <v>241.84467730088079</v>
      </c>
      <c r="G92" s="38"/>
      <c r="H92" s="39">
        <v>326</v>
      </c>
      <c r="I92" s="38"/>
      <c r="J92" s="39">
        <v>225.64702663899652</v>
      </c>
      <c r="K92" s="39"/>
      <c r="L92" s="39">
        <v>665.23352598077508</v>
      </c>
      <c r="M92" s="39"/>
      <c r="N92" s="39">
        <v>719.38822764195959</v>
      </c>
      <c r="O92" s="39"/>
      <c r="P92" s="39">
        <v>1555.578225</v>
      </c>
      <c r="Q92" s="39"/>
      <c r="R92" s="39">
        <v>1334.8636850150356</v>
      </c>
      <c r="S92" s="39"/>
      <c r="T92" s="127"/>
      <c r="U92" s="108">
        <v>3.4230667363776974</v>
      </c>
      <c r="V92" s="108"/>
      <c r="W92" s="108">
        <v>1.6481226091966943</v>
      </c>
      <c r="X92" s="108"/>
      <c r="Y92" s="108">
        <v>1.0757857037081795</v>
      </c>
      <c r="Z92" s="108"/>
      <c r="AA92" s="108">
        <v>1.3367334347879736</v>
      </c>
      <c r="AB92" s="108"/>
      <c r="AC92" s="40">
        <f t="shared" si="57"/>
        <v>1.4009683438480689</v>
      </c>
      <c r="AD92" s="40"/>
      <c r="AE92" s="40">
        <f>L92/($L$87-$L$94)*100</f>
        <v>2.7631864947330893</v>
      </c>
      <c r="AF92" s="40"/>
      <c r="AG92" s="40">
        <f t="shared" si="58"/>
        <v>1.6242905643796175</v>
      </c>
      <c r="AH92" s="40"/>
      <c r="AI92" s="40">
        <f t="shared" ref="AI92" si="59">P92/($P$87-$P$94)*100</f>
        <v>4.8779057375838351</v>
      </c>
      <c r="AJ92" s="40"/>
      <c r="AK92" s="40">
        <f>R92/($R$87-$R$94)*100</f>
        <v>5.7524000540206854</v>
      </c>
      <c r="AL92" s="40"/>
    </row>
    <row r="93" spans="1:39" s="24" customFormat="1" ht="12">
      <c r="A93" s="119" t="s">
        <v>41</v>
      </c>
      <c r="B93" s="39">
        <v>32.061982499999999</v>
      </c>
      <c r="C93" s="38" t="s">
        <v>72</v>
      </c>
      <c r="D93" s="39">
        <v>32.106011744124238</v>
      </c>
      <c r="E93" s="38" t="s">
        <v>72</v>
      </c>
      <c r="F93" s="39">
        <v>9.1208450169999988</v>
      </c>
      <c r="G93" s="38" t="s">
        <v>72</v>
      </c>
      <c r="H93" s="39">
        <v>19</v>
      </c>
      <c r="I93" s="38" t="s">
        <v>72</v>
      </c>
      <c r="J93" s="39">
        <v>68.360420323440863</v>
      </c>
      <c r="K93" s="39" t="s">
        <v>72</v>
      </c>
      <c r="L93" s="39">
        <v>122.88886257588348</v>
      </c>
      <c r="M93" s="39" t="s">
        <v>72</v>
      </c>
      <c r="N93" s="39">
        <v>298.83455901208191</v>
      </c>
      <c r="O93" s="39" t="s">
        <v>72</v>
      </c>
      <c r="P93" s="39">
        <v>349.8425628</v>
      </c>
      <c r="Q93" s="39" t="s">
        <v>72</v>
      </c>
      <c r="R93" s="39">
        <v>111.47319538428916</v>
      </c>
      <c r="S93" s="39" t="s">
        <v>72</v>
      </c>
      <c r="T93" s="127"/>
      <c r="U93" s="108">
        <v>0.19259502193446423</v>
      </c>
      <c r="V93" s="108"/>
      <c r="W93" s="108">
        <v>0.16611846516370382</v>
      </c>
      <c r="X93" s="108"/>
      <c r="Y93" s="108">
        <v>4.0571803293480424E-2</v>
      </c>
      <c r="Z93" s="108"/>
      <c r="AA93" s="108">
        <v>8.2260519063875298E-2</v>
      </c>
      <c r="AB93" s="108"/>
      <c r="AC93" s="40">
        <f t="shared" si="57"/>
        <v>0.424427417776298</v>
      </c>
      <c r="AD93" s="40"/>
      <c r="AE93" s="40">
        <f>L93/($L$87-$L$94)*100</f>
        <v>0.5104445764698351</v>
      </c>
      <c r="AF93" s="40"/>
      <c r="AG93" s="40">
        <f t="shared" si="58"/>
        <v>0.67473185668455216</v>
      </c>
      <c r="AH93" s="40"/>
      <c r="AI93" s="40">
        <f>P93/($P$87-$P$94)*100</f>
        <v>1.0970191128338489</v>
      </c>
      <c r="AJ93" s="40"/>
      <c r="AK93" s="40">
        <f>R93/($R$87-$R$94)*100</f>
        <v>0.48037745153222927</v>
      </c>
      <c r="AL93" s="40"/>
    </row>
    <row r="94" spans="1:39" s="24" customFormat="1" ht="12">
      <c r="A94" s="118" t="s">
        <v>3</v>
      </c>
      <c r="B94" s="39">
        <v>0</v>
      </c>
      <c r="C94" s="38"/>
      <c r="D94" s="39">
        <v>7.4307388235294116</v>
      </c>
      <c r="E94" s="38" t="s">
        <v>72</v>
      </c>
      <c r="F94" s="39">
        <v>0</v>
      </c>
      <c r="G94" s="38"/>
      <c r="H94" s="39">
        <v>14</v>
      </c>
      <c r="I94" s="38" t="s">
        <v>72</v>
      </c>
      <c r="J94" s="39">
        <v>25.523298794496093</v>
      </c>
      <c r="K94" s="39" t="s">
        <v>72</v>
      </c>
      <c r="L94" s="39">
        <v>93.250130551608351</v>
      </c>
      <c r="M94" s="39" t="s">
        <v>72</v>
      </c>
      <c r="N94" s="39">
        <v>636.535386910385</v>
      </c>
      <c r="O94" s="39"/>
      <c r="P94" s="39">
        <v>3396.7128160000002</v>
      </c>
      <c r="Q94" s="39"/>
      <c r="R94" s="39">
        <v>2413.0003777379684</v>
      </c>
      <c r="S94" s="39"/>
      <c r="T94" s="127"/>
      <c r="U94" s="40">
        <v>0</v>
      </c>
      <c r="V94" s="40"/>
      <c r="W94" s="40" t="s">
        <v>81</v>
      </c>
      <c r="X94" s="108"/>
      <c r="Y94" s="40">
        <v>0</v>
      </c>
      <c r="Z94" s="108"/>
      <c r="AA94" s="40" t="s">
        <v>81</v>
      </c>
      <c r="AB94" s="108"/>
      <c r="AC94" s="40" t="s">
        <v>81</v>
      </c>
      <c r="AD94" s="38"/>
      <c r="AE94" s="40" t="s">
        <v>81</v>
      </c>
      <c r="AF94" s="40"/>
      <c r="AG94" s="40" t="s">
        <v>81</v>
      </c>
      <c r="AH94" s="40"/>
      <c r="AI94" s="40" t="s">
        <v>81</v>
      </c>
      <c r="AJ94" s="40"/>
      <c r="AK94" s="40" t="s">
        <v>81</v>
      </c>
      <c r="AL94" s="40"/>
    </row>
    <row r="95" spans="1:39" s="52" customFormat="1" ht="6" customHeight="1" thickBot="1">
      <c r="A95" s="14"/>
      <c r="B95" s="63"/>
      <c r="C95" s="64"/>
      <c r="D95" s="65"/>
      <c r="E95" s="64"/>
      <c r="F95" s="65"/>
      <c r="G95" s="64"/>
      <c r="H95" s="65"/>
      <c r="I95" s="64"/>
      <c r="J95" s="64"/>
      <c r="K95" s="64"/>
      <c r="L95" s="64"/>
      <c r="M95" s="64"/>
      <c r="N95" s="64"/>
      <c r="O95" s="64"/>
      <c r="P95" s="64"/>
      <c r="Q95" s="64"/>
      <c r="R95" s="64"/>
      <c r="S95" s="64"/>
      <c r="T95" s="66"/>
      <c r="U95" s="67"/>
      <c r="V95" s="68"/>
      <c r="W95" s="67"/>
      <c r="X95" s="69"/>
      <c r="Y95" s="67"/>
      <c r="Z95" s="69"/>
      <c r="AA95" s="67"/>
      <c r="AB95" s="69"/>
      <c r="AC95" s="64"/>
      <c r="AD95" s="64"/>
      <c r="AE95" s="64"/>
      <c r="AF95" s="64"/>
      <c r="AG95" s="64"/>
      <c r="AH95" s="64"/>
      <c r="AI95" s="64"/>
      <c r="AJ95" s="64"/>
      <c r="AK95" s="64"/>
      <c r="AL95" s="64"/>
    </row>
    <row r="96" spans="1:39" ht="6" customHeight="1">
      <c r="A96" s="27"/>
      <c r="B96" s="70" t="s">
        <v>76</v>
      </c>
      <c r="D96" s="27"/>
      <c r="E96" s="38"/>
      <c r="F96" s="27"/>
      <c r="G96" s="38"/>
      <c r="H96" s="27"/>
      <c r="I96" s="38"/>
      <c r="J96" s="38"/>
      <c r="K96" s="38"/>
      <c r="L96" s="38"/>
      <c r="M96" s="38"/>
      <c r="N96" s="38"/>
      <c r="O96" s="38"/>
      <c r="P96" s="38"/>
      <c r="Q96" s="38"/>
      <c r="R96" s="38"/>
      <c r="S96" s="38"/>
      <c r="AC96" s="38"/>
      <c r="AD96" s="38"/>
      <c r="AE96" s="38"/>
      <c r="AF96" s="38"/>
      <c r="AG96" s="38"/>
      <c r="AH96" s="38"/>
      <c r="AI96" s="38"/>
      <c r="AJ96" s="38"/>
      <c r="AK96" s="38"/>
      <c r="AL96" s="38"/>
    </row>
    <row r="97" spans="1:38" ht="17.25" customHeight="1">
      <c r="A97" s="261" t="s">
        <v>193</v>
      </c>
      <c r="B97" s="261"/>
      <c r="C97" s="261"/>
      <c r="D97" s="261"/>
      <c r="E97" s="261"/>
      <c r="F97" s="261"/>
      <c r="G97" s="261"/>
      <c r="H97" s="261"/>
      <c r="I97" s="261"/>
      <c r="J97" s="261"/>
      <c r="K97" s="261"/>
      <c r="L97" s="261"/>
      <c r="M97" s="261"/>
      <c r="N97" s="261"/>
      <c r="O97" s="261"/>
      <c r="P97" s="261"/>
      <c r="Q97" s="261"/>
      <c r="R97" s="261"/>
      <c r="S97" s="261"/>
      <c r="T97" s="261"/>
      <c r="U97" s="261"/>
      <c r="V97" s="261"/>
      <c r="W97" s="261"/>
      <c r="X97" s="261"/>
      <c r="Y97" s="261"/>
      <c r="Z97" s="261"/>
      <c r="AA97" s="261"/>
      <c r="AB97" s="261"/>
      <c r="AC97" s="38"/>
      <c r="AD97" s="38"/>
      <c r="AE97" s="38"/>
      <c r="AF97" s="38"/>
      <c r="AG97" s="38"/>
      <c r="AH97" s="38"/>
      <c r="AI97" s="38"/>
      <c r="AJ97" s="38"/>
      <c r="AK97" s="38"/>
      <c r="AL97" s="38"/>
    </row>
    <row r="98" spans="1:38" ht="24.75" customHeight="1">
      <c r="A98" s="261" t="s">
        <v>185</v>
      </c>
      <c r="B98" s="261"/>
      <c r="C98" s="261"/>
      <c r="D98" s="261"/>
      <c r="E98" s="261"/>
      <c r="F98" s="261"/>
      <c r="G98" s="261"/>
      <c r="H98" s="261"/>
      <c r="I98" s="261"/>
      <c r="J98" s="261"/>
      <c r="K98" s="261"/>
      <c r="L98" s="261"/>
      <c r="M98" s="261"/>
      <c r="N98" s="261"/>
      <c r="O98" s="261"/>
      <c r="P98" s="261"/>
      <c r="Q98" s="261"/>
      <c r="R98" s="261"/>
      <c r="S98" s="261"/>
      <c r="T98" s="261"/>
      <c r="U98" s="261"/>
      <c r="V98" s="261"/>
      <c r="W98" s="261"/>
      <c r="X98" s="261"/>
      <c r="Y98" s="261"/>
      <c r="Z98" s="261"/>
      <c r="AA98" s="261"/>
      <c r="AB98" s="261"/>
      <c r="AC98" s="100"/>
      <c r="AD98" s="100"/>
      <c r="AE98" s="100"/>
      <c r="AF98" s="100"/>
      <c r="AG98" s="100"/>
      <c r="AH98" s="100"/>
      <c r="AI98" s="100"/>
      <c r="AJ98" s="100"/>
      <c r="AK98" s="100"/>
      <c r="AL98" s="100"/>
    </row>
    <row r="99" spans="1:38" s="4" customFormat="1" ht="11.25">
      <c r="A99" s="5" t="s">
        <v>182</v>
      </c>
      <c r="B99" s="19"/>
      <c r="C99" s="20"/>
      <c r="E99" s="21"/>
      <c r="G99" s="21"/>
      <c r="I99" s="21"/>
      <c r="J99" s="21"/>
      <c r="K99" s="21"/>
      <c r="L99" s="21"/>
      <c r="M99" s="21"/>
      <c r="N99" s="21"/>
      <c r="O99" s="21"/>
      <c r="P99" s="21"/>
      <c r="Q99" s="21"/>
      <c r="R99" s="21"/>
      <c r="S99" s="21"/>
      <c r="U99" s="19"/>
      <c r="V99" s="18"/>
      <c r="W99" s="19"/>
      <c r="Y99" s="19"/>
      <c r="AA99" s="19"/>
      <c r="AC99" s="21"/>
      <c r="AD99" s="21"/>
      <c r="AE99" s="21"/>
      <c r="AF99" s="21"/>
      <c r="AG99" s="21"/>
      <c r="AH99" s="21"/>
      <c r="AI99" s="21"/>
      <c r="AJ99" s="21"/>
      <c r="AK99" s="21"/>
      <c r="AL99" s="21"/>
    </row>
    <row r="100" spans="1:38" s="4" customFormat="1" ht="11.25">
      <c r="A100" s="3" t="s">
        <v>183</v>
      </c>
      <c r="B100" s="19"/>
      <c r="C100" s="20"/>
      <c r="E100" s="21"/>
      <c r="G100" s="21"/>
      <c r="I100" s="21"/>
      <c r="J100" s="21"/>
      <c r="K100" s="21"/>
      <c r="L100" s="21"/>
      <c r="M100" s="21"/>
      <c r="N100" s="21"/>
      <c r="O100" s="21"/>
      <c r="P100" s="21"/>
      <c r="Q100" s="21"/>
      <c r="R100" s="21"/>
      <c r="S100" s="21"/>
      <c r="U100" s="19"/>
      <c r="V100" s="18"/>
      <c r="W100" s="19"/>
      <c r="Y100" s="19"/>
      <c r="AA100" s="19"/>
      <c r="AC100" s="21"/>
      <c r="AD100" s="21"/>
      <c r="AE100" s="21"/>
      <c r="AF100" s="21"/>
      <c r="AG100" s="21"/>
      <c r="AH100" s="21"/>
      <c r="AI100" s="21"/>
      <c r="AJ100" s="21"/>
      <c r="AK100" s="21"/>
      <c r="AL100" s="21"/>
    </row>
    <row r="101" spans="1:38" s="4" customFormat="1" ht="11.25">
      <c r="A101" s="3" t="s">
        <v>184</v>
      </c>
      <c r="B101" s="19"/>
      <c r="C101" s="20"/>
      <c r="E101" s="21"/>
      <c r="G101" s="21"/>
      <c r="I101" s="21"/>
      <c r="J101" s="21"/>
      <c r="K101" s="21"/>
      <c r="L101" s="21"/>
      <c r="M101" s="21"/>
      <c r="N101" s="21"/>
      <c r="O101" s="21"/>
      <c r="P101" s="21"/>
      <c r="Q101" s="21"/>
      <c r="R101" s="21"/>
      <c r="S101" s="21"/>
      <c r="U101" s="19"/>
      <c r="V101" s="18"/>
      <c r="W101" s="19"/>
      <c r="Y101" s="19"/>
      <c r="AA101" s="19"/>
      <c r="AC101" s="21"/>
      <c r="AD101" s="21"/>
      <c r="AE101" s="21"/>
      <c r="AF101" s="21"/>
      <c r="AG101" s="21"/>
      <c r="AH101" s="21"/>
      <c r="AI101" s="21"/>
      <c r="AJ101" s="21"/>
      <c r="AK101" s="21"/>
      <c r="AL101" s="21"/>
    </row>
    <row r="102" spans="1:38" s="4" customFormat="1" ht="11.25">
      <c r="A102" s="3" t="s">
        <v>186</v>
      </c>
      <c r="B102" s="19"/>
      <c r="C102" s="20"/>
      <c r="E102" s="21"/>
      <c r="G102" s="21"/>
      <c r="I102" s="21"/>
      <c r="J102" s="21"/>
      <c r="K102" s="21"/>
      <c r="L102" s="21"/>
      <c r="M102" s="21"/>
      <c r="N102" s="21"/>
      <c r="O102" s="21"/>
      <c r="P102" s="21"/>
      <c r="Q102" s="21"/>
      <c r="R102" s="21"/>
      <c r="S102" s="21"/>
      <c r="U102" s="19"/>
      <c r="V102" s="18"/>
      <c r="W102" s="19"/>
      <c r="Y102" s="19"/>
      <c r="AA102" s="19"/>
      <c r="AC102" s="21"/>
      <c r="AD102" s="21"/>
      <c r="AE102" s="21"/>
      <c r="AF102" s="21"/>
      <c r="AG102" s="21"/>
      <c r="AH102" s="21"/>
      <c r="AI102" s="21"/>
      <c r="AJ102" s="21"/>
      <c r="AK102" s="21"/>
      <c r="AL102" s="21"/>
    </row>
    <row r="103" spans="1:38" s="4" customFormat="1" ht="11.25">
      <c r="A103" s="260" t="s">
        <v>163</v>
      </c>
      <c r="B103" s="260"/>
      <c r="C103" s="260"/>
      <c r="D103" s="260"/>
      <c r="E103" s="260"/>
      <c r="F103" s="260"/>
      <c r="G103" s="260"/>
      <c r="H103" s="260"/>
      <c r="I103" s="260"/>
      <c r="J103" s="260"/>
      <c r="K103" s="260"/>
      <c r="L103" s="260"/>
      <c r="M103" s="260"/>
      <c r="N103" s="260"/>
      <c r="O103" s="260"/>
      <c r="P103" s="260"/>
      <c r="Q103" s="260"/>
      <c r="R103" s="260"/>
      <c r="S103" s="260"/>
      <c r="T103" s="260"/>
      <c r="U103" s="260"/>
      <c r="V103" s="260"/>
      <c r="W103" s="260"/>
      <c r="X103" s="260"/>
      <c r="Y103" s="260"/>
      <c r="Z103" s="260"/>
      <c r="AA103" s="260"/>
      <c r="AB103" s="260"/>
    </row>
    <row r="104" spans="1:38" s="4" customFormat="1" ht="11.25">
      <c r="A104" s="260" t="s">
        <v>164</v>
      </c>
      <c r="B104" s="260"/>
      <c r="C104" s="260"/>
      <c r="D104" s="260"/>
      <c r="E104" s="260"/>
      <c r="F104" s="260"/>
      <c r="G104" s="260"/>
      <c r="H104" s="260"/>
      <c r="I104" s="260"/>
      <c r="J104" s="260"/>
      <c r="K104" s="260"/>
      <c r="L104" s="260"/>
      <c r="M104" s="260"/>
      <c r="N104" s="260"/>
      <c r="O104" s="260"/>
      <c r="P104" s="260"/>
      <c r="Q104" s="260"/>
      <c r="R104" s="260"/>
      <c r="S104" s="260"/>
      <c r="T104" s="260"/>
      <c r="U104" s="260"/>
      <c r="V104" s="260"/>
      <c r="W104" s="260"/>
      <c r="X104" s="260"/>
      <c r="Y104" s="260"/>
      <c r="Z104" s="260"/>
      <c r="AA104" s="260"/>
      <c r="AB104" s="260"/>
    </row>
    <row r="105" spans="1:38" s="4" customFormat="1" ht="11.25">
      <c r="A105" s="124" t="s">
        <v>73</v>
      </c>
      <c r="B105" s="18"/>
      <c r="C105" s="129"/>
      <c r="D105" s="131"/>
      <c r="E105" s="130"/>
      <c r="F105" s="131"/>
      <c r="G105" s="130"/>
      <c r="H105" s="131"/>
      <c r="I105" s="130"/>
      <c r="J105" s="130"/>
      <c r="K105" s="130"/>
      <c r="L105" s="130"/>
      <c r="M105" s="130"/>
      <c r="N105" s="130"/>
      <c r="O105" s="130"/>
      <c r="P105" s="130"/>
      <c r="Q105" s="130"/>
      <c r="R105" s="130"/>
      <c r="S105" s="130"/>
      <c r="T105" s="130"/>
      <c r="AC105" s="130"/>
      <c r="AD105" s="130"/>
      <c r="AE105" s="130"/>
      <c r="AF105" s="130"/>
      <c r="AG105" s="130"/>
      <c r="AH105" s="130"/>
      <c r="AI105" s="130"/>
      <c r="AJ105" s="130"/>
      <c r="AK105" s="130"/>
      <c r="AL105" s="130"/>
    </row>
    <row r="106" spans="1:38" s="4" customFormat="1" ht="11.25">
      <c r="A106" s="4" t="s">
        <v>95</v>
      </c>
      <c r="B106" s="122"/>
      <c r="C106" s="132"/>
      <c r="D106" s="123"/>
      <c r="E106" s="133"/>
      <c r="F106" s="123"/>
      <c r="G106" s="133"/>
      <c r="H106" s="123"/>
      <c r="I106" s="133"/>
      <c r="J106" s="133"/>
      <c r="K106" s="133"/>
      <c r="L106" s="133"/>
      <c r="M106" s="133"/>
      <c r="N106" s="133"/>
      <c r="O106" s="133"/>
      <c r="P106" s="133"/>
      <c r="Q106" s="133"/>
      <c r="R106" s="133"/>
      <c r="S106" s="133"/>
      <c r="T106" s="133"/>
      <c r="AC106" s="133"/>
      <c r="AD106" s="133"/>
      <c r="AE106" s="133"/>
      <c r="AF106" s="133"/>
      <c r="AG106" s="133"/>
      <c r="AH106" s="133"/>
      <c r="AI106" s="133"/>
      <c r="AJ106" s="133"/>
      <c r="AK106" s="133"/>
      <c r="AL106" s="133"/>
    </row>
    <row r="107" spans="1:38" s="4" customFormat="1" ht="11.25">
      <c r="A107" s="4" t="s">
        <v>207</v>
      </c>
      <c r="C107" s="134"/>
      <c r="E107" s="130"/>
      <c r="F107" s="21"/>
      <c r="G107" s="130"/>
      <c r="I107" s="130"/>
      <c r="J107" s="130"/>
      <c r="K107" s="130"/>
      <c r="L107" s="130"/>
      <c r="M107" s="130"/>
      <c r="N107" s="130"/>
      <c r="O107" s="130"/>
      <c r="P107" s="130"/>
      <c r="Q107" s="130"/>
      <c r="R107" s="130"/>
      <c r="S107" s="130"/>
      <c r="U107" s="130"/>
      <c r="V107" s="130"/>
      <c r="W107" s="130"/>
      <c r="X107" s="130"/>
      <c r="Y107" s="130"/>
      <c r="Z107" s="130"/>
      <c r="AA107" s="130"/>
      <c r="AB107" s="130"/>
      <c r="AC107" s="130"/>
      <c r="AD107" s="130"/>
      <c r="AE107" s="130"/>
      <c r="AF107" s="130"/>
      <c r="AG107" s="130"/>
      <c r="AH107" s="130"/>
      <c r="AI107" s="130"/>
      <c r="AJ107" s="130"/>
      <c r="AK107" s="130"/>
      <c r="AL107" s="130"/>
    </row>
    <row r="108" spans="1:38">
      <c r="A108" s="77"/>
      <c r="B108" s="78"/>
      <c r="D108" s="71"/>
      <c r="E108" s="38"/>
      <c r="F108" s="71"/>
      <c r="G108" s="38"/>
      <c r="H108" s="71"/>
      <c r="I108" s="38"/>
      <c r="J108" s="38"/>
      <c r="K108" s="38"/>
      <c r="L108" s="38"/>
      <c r="M108" s="38"/>
      <c r="N108" s="38"/>
      <c r="O108" s="38"/>
      <c r="P108" s="38"/>
      <c r="Q108" s="38"/>
      <c r="R108" s="38"/>
      <c r="S108" s="38"/>
      <c r="AC108" s="38"/>
      <c r="AD108" s="38"/>
      <c r="AE108" s="38"/>
      <c r="AF108" s="38"/>
      <c r="AG108" s="38"/>
      <c r="AH108" s="38"/>
      <c r="AI108" s="38"/>
      <c r="AJ108" s="38"/>
      <c r="AK108" s="38"/>
      <c r="AL108" s="38"/>
    </row>
    <row r="109" spans="1:38">
      <c r="D109" s="71"/>
      <c r="E109" s="38"/>
      <c r="F109" s="71"/>
      <c r="G109" s="38"/>
      <c r="H109" s="71"/>
      <c r="I109" s="38"/>
      <c r="J109" s="38"/>
      <c r="K109" s="38"/>
      <c r="L109" s="38"/>
      <c r="M109" s="38"/>
      <c r="N109" s="38"/>
      <c r="O109" s="38"/>
      <c r="P109" s="38"/>
      <c r="Q109" s="38"/>
      <c r="R109" s="38"/>
      <c r="S109" s="38"/>
      <c r="AC109" s="38"/>
      <c r="AD109" s="38"/>
      <c r="AE109" s="38"/>
      <c r="AF109" s="38"/>
      <c r="AG109" s="38"/>
      <c r="AH109" s="38"/>
      <c r="AI109" s="38"/>
      <c r="AJ109" s="38"/>
      <c r="AK109" s="38"/>
      <c r="AL109" s="38"/>
    </row>
    <row r="110" spans="1:38">
      <c r="D110" s="71"/>
      <c r="E110" s="38"/>
      <c r="F110" s="71"/>
      <c r="G110" s="38"/>
      <c r="H110" s="71"/>
      <c r="I110" s="38"/>
      <c r="J110" s="38"/>
      <c r="K110" s="38"/>
      <c r="L110" s="38"/>
      <c r="M110" s="38"/>
      <c r="N110" s="38"/>
      <c r="O110" s="38"/>
      <c r="P110" s="38"/>
      <c r="Q110" s="38"/>
      <c r="R110" s="38"/>
      <c r="S110" s="38"/>
      <c r="AC110" s="38"/>
      <c r="AD110" s="38"/>
      <c r="AE110" s="38"/>
      <c r="AF110" s="38"/>
      <c r="AG110" s="38"/>
      <c r="AH110" s="38"/>
      <c r="AI110" s="38"/>
      <c r="AJ110" s="38"/>
      <c r="AK110" s="38"/>
      <c r="AL110" s="38"/>
    </row>
    <row r="111" spans="1:38">
      <c r="D111" s="71"/>
      <c r="E111" s="38"/>
      <c r="F111" s="71"/>
      <c r="G111" s="38"/>
      <c r="H111" s="71"/>
      <c r="I111" s="38"/>
      <c r="J111" s="38"/>
      <c r="K111" s="38"/>
      <c r="L111" s="38"/>
      <c r="M111" s="38"/>
      <c r="N111" s="38"/>
      <c r="O111" s="38"/>
      <c r="P111" s="38"/>
      <c r="Q111" s="38"/>
      <c r="R111" s="38"/>
      <c r="S111" s="38"/>
      <c r="AC111" s="38"/>
      <c r="AD111" s="38"/>
      <c r="AE111" s="38"/>
      <c r="AF111" s="38"/>
      <c r="AG111" s="38"/>
      <c r="AH111" s="38"/>
      <c r="AI111" s="38"/>
      <c r="AJ111" s="38"/>
      <c r="AK111" s="38"/>
      <c r="AL111" s="38"/>
    </row>
    <row r="112" spans="1:38">
      <c r="D112" s="71"/>
      <c r="E112" s="38"/>
      <c r="F112" s="71"/>
      <c r="G112" s="38"/>
      <c r="H112" s="71"/>
      <c r="I112" s="38"/>
      <c r="J112" s="38"/>
      <c r="K112" s="38"/>
      <c r="L112" s="38"/>
      <c r="M112" s="38"/>
      <c r="N112" s="38"/>
      <c r="O112" s="38"/>
      <c r="P112" s="38"/>
      <c r="Q112" s="38"/>
      <c r="R112" s="38"/>
      <c r="S112" s="38"/>
      <c r="AC112" s="38"/>
      <c r="AD112" s="38"/>
      <c r="AE112" s="38"/>
      <c r="AF112" s="38"/>
      <c r="AG112" s="38"/>
      <c r="AH112" s="38"/>
      <c r="AI112" s="38"/>
      <c r="AJ112" s="38"/>
      <c r="AK112" s="38"/>
      <c r="AL112" s="38"/>
    </row>
    <row r="113" spans="1:38">
      <c r="D113" s="71"/>
      <c r="E113" s="38"/>
      <c r="F113" s="71"/>
      <c r="G113" s="38"/>
      <c r="H113" s="71"/>
      <c r="I113" s="38"/>
      <c r="J113" s="38"/>
      <c r="K113" s="38"/>
      <c r="L113" s="38"/>
      <c r="M113" s="38"/>
      <c r="N113" s="38"/>
      <c r="O113" s="38"/>
      <c r="P113" s="38"/>
      <c r="Q113" s="38"/>
      <c r="R113" s="38"/>
      <c r="S113" s="38"/>
      <c r="AC113" s="38"/>
      <c r="AD113" s="38"/>
      <c r="AE113" s="38"/>
      <c r="AF113" s="38"/>
      <c r="AG113" s="38"/>
      <c r="AH113" s="38"/>
      <c r="AI113" s="38"/>
      <c r="AJ113" s="38"/>
      <c r="AK113" s="38"/>
      <c r="AL113" s="38"/>
    </row>
    <row r="114" spans="1:38">
      <c r="D114" s="71"/>
      <c r="E114" s="38"/>
      <c r="F114" s="71"/>
      <c r="G114" s="38"/>
      <c r="H114" s="71"/>
      <c r="I114" s="38"/>
      <c r="J114" s="38"/>
      <c r="K114" s="38"/>
      <c r="L114" s="38"/>
      <c r="M114" s="38"/>
      <c r="N114" s="38"/>
      <c r="O114" s="38"/>
      <c r="P114" s="38"/>
      <c r="Q114" s="38"/>
      <c r="R114" s="38"/>
      <c r="S114" s="38"/>
      <c r="AC114" s="38"/>
      <c r="AD114" s="38"/>
      <c r="AE114" s="38"/>
      <c r="AF114" s="38"/>
      <c r="AG114" s="38"/>
      <c r="AH114" s="38"/>
      <c r="AI114" s="38"/>
      <c r="AJ114" s="38"/>
      <c r="AK114" s="38"/>
      <c r="AL114" s="38"/>
    </row>
    <row r="115" spans="1:38">
      <c r="D115" s="71"/>
      <c r="E115" s="38"/>
      <c r="F115" s="71"/>
      <c r="G115" s="38"/>
      <c r="H115" s="71"/>
      <c r="I115" s="38"/>
      <c r="J115" s="38"/>
      <c r="K115" s="38"/>
      <c r="L115" s="38"/>
      <c r="M115" s="38"/>
      <c r="N115" s="38"/>
      <c r="O115" s="38"/>
      <c r="P115" s="38"/>
      <c r="Q115" s="38"/>
      <c r="R115" s="38"/>
      <c r="S115" s="38"/>
      <c r="AC115" s="38"/>
      <c r="AD115" s="38"/>
      <c r="AE115" s="38"/>
      <c r="AF115" s="38"/>
      <c r="AG115" s="38"/>
      <c r="AH115" s="38"/>
      <c r="AI115" s="38"/>
      <c r="AJ115" s="38"/>
      <c r="AK115" s="38"/>
      <c r="AL115" s="38"/>
    </row>
    <row r="116" spans="1:38">
      <c r="D116" s="71"/>
      <c r="E116" s="38"/>
      <c r="F116" s="71"/>
      <c r="G116" s="38"/>
      <c r="H116" s="71"/>
      <c r="I116" s="38"/>
      <c r="J116" s="38"/>
      <c r="K116" s="38"/>
      <c r="L116" s="38"/>
      <c r="M116" s="38"/>
      <c r="N116" s="38"/>
      <c r="O116" s="38"/>
      <c r="P116" s="38"/>
      <c r="Q116" s="38"/>
      <c r="R116" s="38"/>
      <c r="S116" s="38"/>
      <c r="AC116" s="38"/>
      <c r="AD116" s="38"/>
      <c r="AE116" s="38"/>
      <c r="AF116" s="38"/>
      <c r="AG116" s="38"/>
      <c r="AH116" s="38"/>
      <c r="AI116" s="38"/>
      <c r="AJ116" s="38"/>
      <c r="AK116" s="38"/>
      <c r="AL116" s="38"/>
    </row>
    <row r="117" spans="1:38">
      <c r="D117" s="79"/>
      <c r="E117" s="79"/>
      <c r="F117" s="79"/>
      <c r="G117" s="79"/>
      <c r="H117" s="79"/>
      <c r="I117" s="79"/>
      <c r="J117" s="79"/>
      <c r="K117" s="79"/>
      <c r="L117" s="79"/>
      <c r="M117" s="79"/>
      <c r="N117" s="79"/>
      <c r="O117" s="79"/>
      <c r="P117" s="79"/>
      <c r="Q117" s="79"/>
      <c r="R117" s="79"/>
      <c r="S117" s="79"/>
      <c r="U117" s="79"/>
      <c r="AC117" s="79"/>
      <c r="AD117" s="79"/>
      <c r="AE117" s="79"/>
      <c r="AF117" s="79"/>
      <c r="AG117" s="79"/>
      <c r="AH117" s="79"/>
      <c r="AI117" s="79"/>
      <c r="AJ117" s="79"/>
      <c r="AK117" s="79"/>
      <c r="AL117" s="79"/>
    </row>
    <row r="118" spans="1:38">
      <c r="D118" s="71"/>
      <c r="E118" s="38"/>
      <c r="F118" s="71"/>
      <c r="G118" s="38"/>
      <c r="H118" s="71"/>
      <c r="I118" s="38"/>
      <c r="J118" s="38"/>
      <c r="K118" s="38"/>
      <c r="L118" s="38"/>
      <c r="M118" s="38"/>
      <c r="N118" s="38"/>
      <c r="O118" s="38"/>
      <c r="P118" s="38"/>
      <c r="Q118" s="38"/>
      <c r="R118" s="38"/>
      <c r="S118" s="38"/>
      <c r="AC118" s="38"/>
      <c r="AD118" s="38"/>
      <c r="AE118" s="38"/>
      <c r="AF118" s="38"/>
      <c r="AG118" s="38"/>
      <c r="AH118" s="38"/>
      <c r="AI118" s="38"/>
      <c r="AJ118" s="38"/>
      <c r="AK118" s="38"/>
      <c r="AL118" s="38"/>
    </row>
    <row r="119" spans="1:38">
      <c r="D119" s="71"/>
      <c r="E119" s="38"/>
      <c r="F119" s="71"/>
      <c r="G119" s="38"/>
      <c r="H119" s="71"/>
      <c r="I119" s="38"/>
      <c r="J119" s="38"/>
      <c r="K119" s="38"/>
      <c r="L119" s="38"/>
      <c r="M119" s="38"/>
      <c r="N119" s="38"/>
      <c r="O119" s="38"/>
      <c r="P119" s="38"/>
      <c r="Q119" s="38"/>
      <c r="R119" s="38"/>
      <c r="S119" s="38"/>
      <c r="AC119" s="38"/>
      <c r="AD119" s="38"/>
      <c r="AE119" s="38"/>
      <c r="AF119" s="38"/>
      <c r="AG119" s="38"/>
      <c r="AH119" s="38"/>
      <c r="AI119" s="38"/>
      <c r="AJ119" s="38"/>
      <c r="AK119" s="38"/>
      <c r="AL119" s="38"/>
    </row>
    <row r="120" spans="1:38">
      <c r="A120" s="15"/>
      <c r="B120" s="48"/>
      <c r="D120" s="71"/>
      <c r="E120" s="38"/>
      <c r="F120" s="71"/>
      <c r="G120" s="38"/>
      <c r="H120" s="71"/>
      <c r="I120" s="38"/>
      <c r="J120" s="38"/>
      <c r="K120" s="38"/>
      <c r="L120" s="38"/>
      <c r="M120" s="38"/>
      <c r="N120" s="38"/>
      <c r="O120" s="38"/>
      <c r="P120" s="38"/>
      <c r="Q120" s="38"/>
      <c r="R120" s="38"/>
      <c r="S120" s="38"/>
      <c r="AC120" s="38"/>
      <c r="AD120" s="38"/>
      <c r="AE120" s="38"/>
      <c r="AF120" s="38"/>
      <c r="AG120" s="38"/>
      <c r="AH120" s="38"/>
      <c r="AI120" s="38"/>
      <c r="AJ120" s="38"/>
      <c r="AK120" s="38"/>
      <c r="AL120" s="38"/>
    </row>
    <row r="121" spans="1:38">
      <c r="A121" s="15"/>
      <c r="B121" s="48"/>
      <c r="D121" s="71"/>
      <c r="E121" s="38"/>
      <c r="F121" s="71"/>
      <c r="G121" s="38"/>
      <c r="H121" s="71"/>
      <c r="I121" s="38"/>
      <c r="J121" s="38"/>
      <c r="K121" s="38"/>
      <c r="L121" s="38"/>
      <c r="M121" s="38"/>
      <c r="N121" s="38"/>
      <c r="O121" s="38"/>
      <c r="P121" s="38"/>
      <c r="Q121" s="38"/>
      <c r="R121" s="38"/>
      <c r="S121" s="38"/>
      <c r="AC121" s="38"/>
      <c r="AD121" s="38"/>
      <c r="AE121" s="38"/>
      <c r="AF121" s="38"/>
      <c r="AG121" s="38"/>
      <c r="AH121" s="38"/>
      <c r="AI121" s="38"/>
      <c r="AJ121" s="38"/>
      <c r="AK121" s="38"/>
      <c r="AL121" s="38"/>
    </row>
    <row r="122" spans="1:38">
      <c r="A122" s="15"/>
      <c r="B122" s="48"/>
      <c r="D122" s="71"/>
      <c r="E122" s="38"/>
      <c r="F122" s="71"/>
      <c r="G122" s="38"/>
      <c r="H122" s="71"/>
      <c r="I122" s="38"/>
      <c r="J122" s="38"/>
      <c r="K122" s="38"/>
      <c r="L122" s="38"/>
      <c r="M122" s="38"/>
      <c r="N122" s="38"/>
      <c r="O122" s="38"/>
      <c r="P122" s="38"/>
      <c r="Q122" s="38"/>
      <c r="R122" s="38"/>
      <c r="S122" s="38"/>
      <c r="AC122" s="38"/>
      <c r="AD122" s="38"/>
      <c r="AE122" s="38"/>
      <c r="AF122" s="38"/>
      <c r="AG122" s="38"/>
      <c r="AH122" s="38"/>
      <c r="AI122" s="38"/>
      <c r="AJ122" s="38"/>
      <c r="AK122" s="38"/>
      <c r="AL122" s="38"/>
    </row>
    <row r="123" spans="1:38">
      <c r="A123" s="15"/>
      <c r="B123" s="48"/>
      <c r="D123" s="71"/>
      <c r="E123" s="38"/>
      <c r="F123" s="71"/>
      <c r="G123" s="38"/>
      <c r="H123" s="71"/>
      <c r="I123" s="38"/>
      <c r="J123" s="38"/>
      <c r="K123" s="38"/>
      <c r="L123" s="38"/>
      <c r="M123" s="38"/>
      <c r="N123" s="38"/>
      <c r="O123" s="38"/>
      <c r="P123" s="38"/>
      <c r="Q123" s="38"/>
      <c r="R123" s="38"/>
      <c r="S123" s="38"/>
      <c r="AC123" s="38"/>
      <c r="AD123" s="38"/>
      <c r="AE123" s="38"/>
      <c r="AF123" s="38"/>
      <c r="AG123" s="38"/>
      <c r="AH123" s="38"/>
      <c r="AI123" s="38"/>
      <c r="AJ123" s="38"/>
      <c r="AK123" s="38"/>
      <c r="AL123" s="38"/>
    </row>
    <row r="124" spans="1:38">
      <c r="A124" s="15"/>
      <c r="B124" s="48"/>
      <c r="D124" s="71"/>
      <c r="E124" s="38"/>
      <c r="F124" s="71"/>
      <c r="G124" s="38"/>
      <c r="H124" s="71"/>
      <c r="I124" s="38"/>
      <c r="J124" s="38"/>
      <c r="K124" s="38"/>
      <c r="L124" s="38"/>
      <c r="M124" s="38"/>
      <c r="N124" s="38"/>
      <c r="O124" s="38"/>
      <c r="P124" s="38"/>
      <c r="Q124" s="38"/>
      <c r="R124" s="38"/>
      <c r="S124" s="38"/>
      <c r="AC124" s="38"/>
      <c r="AD124" s="38"/>
      <c r="AE124" s="38"/>
      <c r="AF124" s="38"/>
      <c r="AG124" s="38"/>
      <c r="AH124" s="38"/>
      <c r="AI124" s="38"/>
      <c r="AJ124" s="38"/>
      <c r="AK124" s="38"/>
      <c r="AL124" s="38"/>
    </row>
    <row r="125" spans="1:38">
      <c r="A125" s="15"/>
      <c r="B125" s="48"/>
      <c r="D125" s="71"/>
      <c r="E125" s="38"/>
      <c r="F125" s="71"/>
      <c r="G125" s="38"/>
      <c r="H125" s="71"/>
      <c r="I125" s="38"/>
      <c r="J125" s="38"/>
      <c r="K125" s="38"/>
      <c r="L125" s="38"/>
      <c r="M125" s="38"/>
      <c r="N125" s="38"/>
      <c r="O125" s="38"/>
      <c r="P125" s="38"/>
      <c r="Q125" s="38"/>
      <c r="R125" s="38"/>
      <c r="S125" s="38"/>
      <c r="AC125" s="38"/>
      <c r="AD125" s="38"/>
      <c r="AE125" s="38"/>
      <c r="AF125" s="38"/>
      <c r="AG125" s="38"/>
      <c r="AH125" s="38"/>
      <c r="AI125" s="38"/>
      <c r="AJ125" s="38"/>
      <c r="AK125" s="38"/>
      <c r="AL125" s="38"/>
    </row>
    <row r="126" spans="1:38">
      <c r="A126" s="15"/>
      <c r="B126" s="48"/>
      <c r="D126" s="71"/>
      <c r="E126" s="38"/>
      <c r="F126" s="71"/>
      <c r="G126" s="38"/>
      <c r="H126" s="71"/>
      <c r="I126" s="38"/>
      <c r="J126" s="38"/>
      <c r="K126" s="38"/>
      <c r="L126" s="38"/>
      <c r="M126" s="38"/>
      <c r="N126" s="38"/>
      <c r="O126" s="38"/>
      <c r="P126" s="38"/>
      <c r="Q126" s="38"/>
      <c r="R126" s="38"/>
      <c r="S126" s="38"/>
      <c r="AC126" s="38"/>
      <c r="AD126" s="38"/>
      <c r="AE126" s="38"/>
      <c r="AF126" s="38"/>
      <c r="AG126" s="38"/>
      <c r="AH126" s="38"/>
      <c r="AI126" s="38"/>
      <c r="AJ126" s="38"/>
      <c r="AK126" s="38"/>
      <c r="AL126" s="38"/>
    </row>
    <row r="127" spans="1:38">
      <c r="A127" s="15"/>
      <c r="B127" s="48"/>
      <c r="D127" s="71"/>
      <c r="E127" s="38"/>
      <c r="F127" s="71"/>
      <c r="G127" s="38"/>
      <c r="H127" s="71"/>
      <c r="I127" s="38"/>
      <c r="J127" s="38"/>
      <c r="K127" s="38"/>
      <c r="L127" s="38"/>
      <c r="M127" s="38"/>
      <c r="N127" s="38"/>
      <c r="O127" s="38"/>
      <c r="P127" s="38"/>
      <c r="Q127" s="38"/>
      <c r="R127" s="38"/>
      <c r="S127" s="38"/>
      <c r="AC127" s="38"/>
      <c r="AD127" s="38"/>
      <c r="AE127" s="38"/>
      <c r="AF127" s="38"/>
      <c r="AG127" s="38"/>
      <c r="AH127" s="38"/>
      <c r="AI127" s="38"/>
      <c r="AJ127" s="38"/>
      <c r="AK127" s="38"/>
      <c r="AL127" s="38"/>
    </row>
    <row r="128" spans="1:38">
      <c r="A128" s="77"/>
      <c r="B128" s="93"/>
      <c r="C128" s="93"/>
      <c r="D128" s="71"/>
      <c r="E128" s="38"/>
      <c r="F128" s="71"/>
      <c r="G128" s="38"/>
      <c r="H128" s="71"/>
      <c r="I128" s="38"/>
      <c r="J128" s="38"/>
      <c r="K128" s="38"/>
      <c r="L128" s="38"/>
      <c r="M128" s="38"/>
      <c r="N128" s="38"/>
      <c r="O128" s="38"/>
      <c r="P128" s="38"/>
      <c r="Q128" s="38"/>
      <c r="R128" s="38"/>
      <c r="S128" s="38"/>
      <c r="AC128" s="38"/>
      <c r="AD128" s="38"/>
      <c r="AE128" s="38"/>
      <c r="AF128" s="38"/>
      <c r="AG128" s="38"/>
      <c r="AH128" s="38"/>
      <c r="AI128" s="38"/>
      <c r="AJ128" s="38"/>
      <c r="AK128" s="38"/>
      <c r="AL128" s="38"/>
    </row>
    <row r="129" spans="1:38">
      <c r="A129" s="77"/>
      <c r="B129" s="93"/>
      <c r="C129" s="93"/>
      <c r="D129" s="71"/>
      <c r="E129" s="38"/>
      <c r="F129" s="71"/>
      <c r="G129" s="38"/>
      <c r="H129" s="71"/>
      <c r="I129" s="38"/>
      <c r="J129" s="38"/>
      <c r="K129" s="38"/>
      <c r="L129" s="38"/>
      <c r="M129" s="38"/>
      <c r="N129" s="38"/>
      <c r="O129" s="38"/>
      <c r="P129" s="38"/>
      <c r="Q129" s="38"/>
      <c r="R129" s="38"/>
      <c r="S129" s="38"/>
      <c r="AC129" s="38"/>
      <c r="AD129" s="38"/>
      <c r="AE129" s="38"/>
      <c r="AF129" s="38"/>
      <c r="AG129" s="38"/>
      <c r="AH129" s="38"/>
      <c r="AI129" s="38"/>
      <c r="AJ129" s="38"/>
      <c r="AK129" s="38"/>
      <c r="AL129" s="38"/>
    </row>
    <row r="130" spans="1:38">
      <c r="A130" s="71"/>
      <c r="B130" s="71"/>
      <c r="C130" s="38"/>
      <c r="D130" s="71"/>
      <c r="E130" s="38"/>
      <c r="F130" s="71"/>
      <c r="G130" s="38"/>
      <c r="H130" s="71"/>
      <c r="I130" s="38"/>
      <c r="J130" s="38"/>
      <c r="K130" s="38"/>
      <c r="L130" s="38"/>
      <c r="M130" s="38"/>
      <c r="N130" s="38"/>
      <c r="O130" s="38"/>
      <c r="P130" s="38"/>
      <c r="Q130" s="38"/>
      <c r="R130" s="38"/>
      <c r="S130" s="38"/>
      <c r="AC130" s="38"/>
      <c r="AD130" s="38"/>
      <c r="AE130" s="38"/>
      <c r="AF130" s="38"/>
      <c r="AG130" s="38"/>
      <c r="AH130" s="38"/>
      <c r="AI130" s="38"/>
      <c r="AJ130" s="38"/>
      <c r="AK130" s="38"/>
      <c r="AL130" s="38"/>
    </row>
    <row r="131" spans="1:38">
      <c r="A131" s="71"/>
      <c r="B131" s="71"/>
      <c r="C131" s="38"/>
      <c r="D131" s="71"/>
      <c r="E131" s="38"/>
      <c r="F131" s="71"/>
      <c r="G131" s="38"/>
      <c r="H131" s="71"/>
      <c r="I131" s="38"/>
      <c r="J131" s="38"/>
      <c r="K131" s="38"/>
      <c r="L131" s="38"/>
      <c r="M131" s="38"/>
      <c r="N131" s="38"/>
      <c r="O131" s="38"/>
      <c r="P131" s="38"/>
      <c r="Q131" s="38"/>
      <c r="R131" s="38"/>
      <c r="S131" s="38"/>
      <c r="AC131" s="38"/>
      <c r="AD131" s="38"/>
      <c r="AE131" s="38"/>
      <c r="AF131" s="38"/>
      <c r="AG131" s="38"/>
      <c r="AH131" s="38"/>
      <c r="AI131" s="38"/>
      <c r="AJ131" s="38"/>
      <c r="AK131" s="38"/>
      <c r="AL131" s="38"/>
    </row>
    <row r="132" spans="1:38">
      <c r="A132" s="71"/>
      <c r="B132" s="71"/>
      <c r="C132" s="38"/>
      <c r="D132" s="71"/>
      <c r="E132" s="38"/>
      <c r="F132" s="71"/>
      <c r="G132" s="38"/>
      <c r="H132" s="71"/>
      <c r="I132" s="38"/>
      <c r="J132" s="38"/>
      <c r="K132" s="38"/>
      <c r="L132" s="38"/>
      <c r="M132" s="38"/>
      <c r="N132" s="38"/>
      <c r="O132" s="38"/>
      <c r="P132" s="38"/>
      <c r="Q132" s="38"/>
      <c r="R132" s="38"/>
      <c r="S132" s="38"/>
      <c r="AC132" s="38"/>
      <c r="AD132" s="38"/>
      <c r="AE132" s="38"/>
      <c r="AF132" s="38"/>
      <c r="AG132" s="38"/>
      <c r="AH132" s="38"/>
      <c r="AI132" s="38"/>
      <c r="AJ132" s="38"/>
      <c r="AK132" s="38"/>
      <c r="AL132" s="38"/>
    </row>
    <row r="133" spans="1:38">
      <c r="A133" s="71"/>
      <c r="B133" s="71"/>
      <c r="C133" s="38"/>
      <c r="D133" s="71"/>
      <c r="E133" s="38"/>
      <c r="F133" s="71"/>
      <c r="G133" s="38"/>
      <c r="H133" s="71"/>
      <c r="I133" s="38"/>
      <c r="J133" s="38"/>
      <c r="K133" s="38"/>
      <c r="L133" s="38"/>
      <c r="M133" s="38"/>
      <c r="N133" s="38"/>
      <c r="O133" s="38"/>
      <c r="P133" s="38"/>
      <c r="Q133" s="38"/>
      <c r="R133" s="38"/>
      <c r="S133" s="38"/>
      <c r="AC133" s="38"/>
      <c r="AD133" s="38"/>
      <c r="AE133" s="38"/>
      <c r="AF133" s="38"/>
      <c r="AG133" s="38"/>
      <c r="AH133" s="38"/>
      <c r="AI133" s="38"/>
      <c r="AJ133" s="38"/>
      <c r="AK133" s="38"/>
      <c r="AL133" s="38"/>
    </row>
    <row r="134" spans="1:38">
      <c r="A134" s="71"/>
      <c r="B134" s="71"/>
      <c r="C134" s="38"/>
      <c r="D134" s="71"/>
      <c r="E134" s="38"/>
      <c r="F134" s="71"/>
      <c r="G134" s="38"/>
      <c r="H134" s="71"/>
      <c r="I134" s="38"/>
      <c r="J134" s="38"/>
      <c r="K134" s="38"/>
      <c r="L134" s="38"/>
      <c r="M134" s="38"/>
      <c r="N134" s="38"/>
      <c r="O134" s="38"/>
      <c r="P134" s="38"/>
      <c r="Q134" s="38"/>
      <c r="R134" s="38"/>
      <c r="S134" s="38"/>
      <c r="AC134" s="38"/>
      <c r="AD134" s="38"/>
      <c r="AE134" s="38"/>
      <c r="AF134" s="38"/>
      <c r="AG134" s="38"/>
      <c r="AH134" s="38"/>
      <c r="AI134" s="38"/>
      <c r="AJ134" s="38"/>
      <c r="AK134" s="38"/>
      <c r="AL134" s="38"/>
    </row>
    <row r="135" spans="1:38">
      <c r="A135" s="71"/>
      <c r="B135" s="71"/>
      <c r="C135" s="38"/>
      <c r="D135" s="71"/>
      <c r="E135" s="38"/>
      <c r="F135" s="71"/>
      <c r="G135" s="38"/>
      <c r="H135" s="71"/>
      <c r="I135" s="38"/>
      <c r="J135" s="38"/>
      <c r="K135" s="38"/>
      <c r="L135" s="38"/>
      <c r="M135" s="38"/>
      <c r="N135" s="38"/>
      <c r="O135" s="38"/>
      <c r="P135" s="38"/>
      <c r="Q135" s="38"/>
      <c r="R135" s="38"/>
      <c r="S135" s="38"/>
      <c r="AC135" s="38"/>
      <c r="AD135" s="38"/>
      <c r="AE135" s="38"/>
      <c r="AF135" s="38"/>
      <c r="AG135" s="38"/>
      <c r="AH135" s="38"/>
      <c r="AI135" s="38"/>
      <c r="AJ135" s="38"/>
      <c r="AK135" s="38"/>
      <c r="AL135" s="38"/>
    </row>
    <row r="136" spans="1:38">
      <c r="A136" s="71"/>
      <c r="B136" s="71"/>
      <c r="C136" s="38"/>
      <c r="D136" s="71"/>
      <c r="E136" s="38"/>
      <c r="F136" s="71"/>
      <c r="G136" s="38"/>
      <c r="H136" s="71"/>
      <c r="I136" s="38"/>
      <c r="J136" s="38"/>
      <c r="K136" s="38"/>
      <c r="L136" s="38"/>
      <c r="M136" s="38"/>
      <c r="N136" s="38"/>
      <c r="O136" s="38"/>
      <c r="P136" s="38"/>
      <c r="Q136" s="38"/>
      <c r="R136" s="38"/>
      <c r="S136" s="38"/>
      <c r="AC136" s="38"/>
      <c r="AD136" s="38"/>
      <c r="AE136" s="38"/>
      <c r="AF136" s="38"/>
      <c r="AG136" s="38"/>
      <c r="AH136" s="38"/>
      <c r="AI136" s="38"/>
      <c r="AJ136" s="38"/>
      <c r="AK136" s="38"/>
      <c r="AL136" s="38"/>
    </row>
    <row r="137" spans="1:38">
      <c r="A137" s="71"/>
      <c r="B137" s="71"/>
      <c r="C137" s="38"/>
      <c r="D137" s="71"/>
      <c r="E137" s="38"/>
      <c r="F137" s="71"/>
      <c r="G137" s="38"/>
      <c r="H137" s="71"/>
      <c r="I137" s="38"/>
      <c r="J137" s="38"/>
      <c r="K137" s="38"/>
      <c r="L137" s="38"/>
      <c r="M137" s="38"/>
      <c r="N137" s="38"/>
      <c r="O137" s="38"/>
      <c r="P137" s="38"/>
      <c r="Q137" s="38"/>
      <c r="R137" s="38"/>
      <c r="S137" s="38"/>
      <c r="AC137" s="38"/>
      <c r="AD137" s="38"/>
      <c r="AE137" s="38"/>
      <c r="AF137" s="38"/>
      <c r="AG137" s="38"/>
      <c r="AH137" s="38"/>
      <c r="AI137" s="38"/>
      <c r="AJ137" s="38"/>
      <c r="AK137" s="38"/>
      <c r="AL137" s="38"/>
    </row>
    <row r="138" spans="1:38">
      <c r="A138" s="71"/>
      <c r="B138" s="71"/>
      <c r="C138" s="38"/>
      <c r="D138" s="71"/>
      <c r="E138" s="38"/>
      <c r="F138" s="71"/>
      <c r="G138" s="38"/>
      <c r="H138" s="71"/>
      <c r="I138" s="38"/>
      <c r="J138" s="38"/>
      <c r="K138" s="38"/>
      <c r="L138" s="38"/>
      <c r="M138" s="38"/>
      <c r="N138" s="38"/>
      <c r="O138" s="38"/>
      <c r="P138" s="38"/>
      <c r="Q138" s="38"/>
      <c r="R138" s="38"/>
      <c r="S138" s="38"/>
      <c r="AC138" s="38"/>
      <c r="AD138" s="38"/>
      <c r="AE138" s="38"/>
      <c r="AF138" s="38"/>
      <c r="AG138" s="38"/>
      <c r="AH138" s="38"/>
      <c r="AI138" s="38"/>
      <c r="AJ138" s="38"/>
      <c r="AK138" s="38"/>
      <c r="AL138" s="38"/>
    </row>
    <row r="139" spans="1:38">
      <c r="A139" s="71"/>
      <c r="B139" s="71"/>
      <c r="C139" s="38"/>
      <c r="D139" s="71"/>
      <c r="E139" s="38"/>
      <c r="F139" s="71"/>
      <c r="G139" s="38"/>
      <c r="H139" s="71"/>
      <c r="I139" s="38"/>
      <c r="J139" s="38"/>
      <c r="K139" s="38"/>
      <c r="L139" s="38"/>
      <c r="M139" s="38"/>
      <c r="N139" s="38"/>
      <c r="O139" s="38"/>
      <c r="P139" s="38"/>
      <c r="Q139" s="38"/>
      <c r="R139" s="38"/>
      <c r="S139" s="38"/>
      <c r="AC139" s="38"/>
      <c r="AD139" s="38"/>
      <c r="AE139" s="38"/>
      <c r="AF139" s="38"/>
      <c r="AG139" s="38"/>
      <c r="AH139" s="38"/>
      <c r="AI139" s="38"/>
      <c r="AJ139" s="38"/>
      <c r="AK139" s="38"/>
      <c r="AL139" s="38"/>
    </row>
    <row r="140" spans="1:38">
      <c r="A140" s="71"/>
      <c r="B140" s="71"/>
      <c r="C140" s="38"/>
      <c r="D140" s="71"/>
      <c r="E140" s="38"/>
      <c r="F140" s="71"/>
      <c r="G140" s="38"/>
      <c r="H140" s="71"/>
      <c r="I140" s="38"/>
      <c r="J140" s="38"/>
      <c r="K140" s="38"/>
      <c r="L140" s="38"/>
      <c r="M140" s="38"/>
      <c r="N140" s="38"/>
      <c r="O140" s="38"/>
      <c r="P140" s="38"/>
      <c r="Q140" s="38"/>
      <c r="R140" s="38"/>
      <c r="S140" s="38"/>
      <c r="AC140" s="38"/>
      <c r="AD140" s="38"/>
      <c r="AE140" s="38"/>
      <c r="AF140" s="38"/>
      <c r="AG140" s="38"/>
      <c r="AH140" s="38"/>
      <c r="AI140" s="38"/>
      <c r="AJ140" s="38"/>
      <c r="AK140" s="38"/>
      <c r="AL140" s="38"/>
    </row>
    <row r="141" spans="1:38">
      <c r="A141" s="71"/>
      <c r="B141" s="71"/>
      <c r="C141" s="38"/>
      <c r="D141" s="71"/>
      <c r="E141" s="38"/>
      <c r="F141" s="71"/>
      <c r="G141" s="38"/>
      <c r="H141" s="71"/>
      <c r="I141" s="38"/>
      <c r="J141" s="38"/>
      <c r="K141" s="38"/>
      <c r="L141" s="38"/>
      <c r="M141" s="38"/>
      <c r="N141" s="38"/>
      <c r="O141" s="38"/>
      <c r="P141" s="38"/>
      <c r="Q141" s="38"/>
      <c r="R141" s="38"/>
      <c r="S141" s="38"/>
      <c r="AC141" s="38"/>
      <c r="AD141" s="38"/>
      <c r="AE141" s="38"/>
      <c r="AF141" s="38"/>
      <c r="AG141" s="38"/>
      <c r="AH141" s="38"/>
      <c r="AI141" s="38"/>
      <c r="AJ141" s="38"/>
      <c r="AK141" s="38"/>
      <c r="AL141" s="38"/>
    </row>
    <row r="142" spans="1:38">
      <c r="A142" s="71"/>
      <c r="B142" s="71"/>
      <c r="C142" s="38"/>
      <c r="D142" s="71"/>
      <c r="E142" s="38"/>
      <c r="F142" s="71"/>
      <c r="G142" s="38"/>
      <c r="H142" s="71"/>
      <c r="I142" s="38"/>
      <c r="J142" s="38"/>
      <c r="K142" s="38"/>
      <c r="L142" s="38"/>
      <c r="M142" s="38"/>
      <c r="N142" s="38"/>
      <c r="O142" s="38"/>
      <c r="P142" s="38"/>
      <c r="Q142" s="38"/>
      <c r="R142" s="38"/>
      <c r="S142" s="38"/>
      <c r="AC142" s="38"/>
      <c r="AD142" s="38"/>
      <c r="AE142" s="38"/>
      <c r="AF142" s="38"/>
      <c r="AG142" s="38"/>
      <c r="AH142" s="38"/>
      <c r="AI142" s="38"/>
      <c r="AJ142" s="38"/>
      <c r="AK142" s="38"/>
      <c r="AL142" s="38"/>
    </row>
    <row r="143" spans="1:38">
      <c r="A143" s="71"/>
      <c r="B143" s="71"/>
      <c r="C143" s="38"/>
      <c r="D143" s="71"/>
      <c r="E143" s="38"/>
      <c r="F143" s="71"/>
      <c r="G143" s="38"/>
      <c r="H143" s="71"/>
      <c r="I143" s="38"/>
      <c r="J143" s="38"/>
      <c r="K143" s="38"/>
      <c r="L143" s="38"/>
      <c r="M143" s="38"/>
      <c r="N143" s="38"/>
      <c r="O143" s="38"/>
      <c r="P143" s="38"/>
      <c r="Q143" s="38"/>
      <c r="R143" s="38"/>
      <c r="S143" s="38"/>
      <c r="AC143" s="38"/>
      <c r="AD143" s="38"/>
      <c r="AE143" s="38"/>
      <c r="AF143" s="38"/>
      <c r="AG143" s="38"/>
      <c r="AH143" s="38"/>
      <c r="AI143" s="38"/>
      <c r="AJ143" s="38"/>
      <c r="AK143" s="38"/>
      <c r="AL143" s="38"/>
    </row>
    <row r="144" spans="1:38">
      <c r="A144" s="71"/>
      <c r="B144" s="71"/>
      <c r="C144" s="38"/>
      <c r="D144" s="71"/>
      <c r="E144" s="38"/>
      <c r="F144" s="71"/>
      <c r="G144" s="38"/>
      <c r="H144" s="71"/>
      <c r="I144" s="38"/>
      <c r="J144" s="38"/>
      <c r="K144" s="38"/>
      <c r="L144" s="38"/>
      <c r="M144" s="38"/>
      <c r="N144" s="38"/>
      <c r="O144" s="38"/>
      <c r="P144" s="38"/>
      <c r="Q144" s="38"/>
      <c r="R144" s="38"/>
      <c r="S144" s="38"/>
      <c r="AC144" s="38"/>
      <c r="AD144" s="38"/>
      <c r="AE144" s="38"/>
      <c r="AF144" s="38"/>
      <c r="AG144" s="38"/>
      <c r="AH144" s="38"/>
      <c r="AI144" s="38"/>
      <c r="AJ144" s="38"/>
      <c r="AK144" s="38"/>
      <c r="AL144" s="38"/>
    </row>
    <row r="145" spans="1:38">
      <c r="A145" s="71"/>
      <c r="B145" s="71"/>
      <c r="C145" s="38"/>
      <c r="D145" s="71"/>
      <c r="E145" s="38"/>
      <c r="F145" s="71"/>
      <c r="G145" s="38"/>
      <c r="H145" s="71"/>
      <c r="I145" s="38"/>
      <c r="J145" s="38"/>
      <c r="K145" s="38"/>
      <c r="L145" s="38"/>
      <c r="M145" s="38"/>
      <c r="N145" s="38"/>
      <c r="O145" s="38"/>
      <c r="P145" s="38"/>
      <c r="Q145" s="38"/>
      <c r="R145" s="38"/>
      <c r="S145" s="38"/>
      <c r="AC145" s="38"/>
      <c r="AD145" s="38"/>
      <c r="AE145" s="38"/>
      <c r="AF145" s="38"/>
      <c r="AG145" s="38"/>
      <c r="AH145" s="38"/>
      <c r="AI145" s="38"/>
      <c r="AJ145" s="38"/>
      <c r="AK145" s="38"/>
      <c r="AL145" s="38"/>
    </row>
    <row r="146" spans="1:38">
      <c r="A146" s="71"/>
      <c r="B146" s="71"/>
      <c r="C146" s="38"/>
      <c r="D146" s="71"/>
      <c r="E146" s="38"/>
      <c r="F146" s="71"/>
      <c r="G146" s="38"/>
      <c r="H146" s="71"/>
      <c r="I146" s="38"/>
      <c r="J146" s="38"/>
      <c r="K146" s="38"/>
      <c r="L146" s="38"/>
      <c r="M146" s="38"/>
      <c r="N146" s="38"/>
      <c r="O146" s="38"/>
      <c r="P146" s="38"/>
      <c r="Q146" s="38"/>
      <c r="R146" s="38"/>
      <c r="S146" s="38"/>
      <c r="AC146" s="38"/>
      <c r="AD146" s="38"/>
      <c r="AE146" s="38"/>
      <c r="AF146" s="38"/>
      <c r="AG146" s="38"/>
      <c r="AH146" s="38"/>
      <c r="AI146" s="38"/>
      <c r="AJ146" s="38"/>
      <c r="AK146" s="38"/>
      <c r="AL146" s="38"/>
    </row>
    <row r="147" spans="1:38">
      <c r="A147" s="71"/>
      <c r="B147" s="71"/>
      <c r="C147" s="38"/>
      <c r="D147" s="71"/>
      <c r="E147" s="38"/>
      <c r="F147" s="71"/>
      <c r="G147" s="38"/>
      <c r="H147" s="71"/>
      <c r="I147" s="38"/>
      <c r="J147" s="38"/>
      <c r="K147" s="38"/>
      <c r="L147" s="38"/>
      <c r="M147" s="38"/>
      <c r="N147" s="38"/>
      <c r="O147" s="38"/>
      <c r="P147" s="38"/>
      <c r="Q147" s="38"/>
      <c r="R147" s="38"/>
      <c r="S147" s="38"/>
      <c r="AC147" s="38"/>
      <c r="AD147" s="38"/>
      <c r="AE147" s="38"/>
      <c r="AF147" s="38"/>
      <c r="AG147" s="38"/>
      <c r="AH147" s="38"/>
      <c r="AI147" s="38"/>
      <c r="AJ147" s="38"/>
      <c r="AK147" s="38"/>
      <c r="AL147" s="38"/>
    </row>
    <row r="148" spans="1:38">
      <c r="A148" s="71"/>
      <c r="B148" s="71"/>
      <c r="C148" s="38"/>
      <c r="D148" s="71"/>
      <c r="E148" s="38"/>
      <c r="F148" s="71"/>
      <c r="G148" s="38"/>
      <c r="H148" s="71"/>
      <c r="I148" s="38"/>
      <c r="J148" s="38"/>
      <c r="K148" s="38"/>
      <c r="L148" s="38"/>
      <c r="M148" s="38"/>
      <c r="N148" s="38"/>
      <c r="O148" s="38"/>
      <c r="P148" s="38"/>
      <c r="Q148" s="38"/>
      <c r="R148" s="38"/>
      <c r="S148" s="38"/>
      <c r="AC148" s="38"/>
      <c r="AD148" s="38"/>
      <c r="AE148" s="38"/>
      <c r="AF148" s="38"/>
      <c r="AG148" s="38"/>
      <c r="AH148" s="38"/>
      <c r="AI148" s="38"/>
      <c r="AJ148" s="38"/>
      <c r="AK148" s="38"/>
      <c r="AL148" s="38"/>
    </row>
    <row r="149" spans="1:38">
      <c r="A149" s="71"/>
      <c r="B149" s="71"/>
      <c r="C149" s="38"/>
      <c r="D149" s="71"/>
      <c r="E149" s="38"/>
      <c r="F149" s="71"/>
      <c r="G149" s="38"/>
      <c r="H149" s="71"/>
      <c r="I149" s="38"/>
      <c r="J149" s="38"/>
      <c r="K149" s="38"/>
      <c r="L149" s="38"/>
      <c r="M149" s="38"/>
      <c r="N149" s="38"/>
      <c r="O149" s="38"/>
      <c r="P149" s="38"/>
      <c r="Q149" s="38"/>
      <c r="R149" s="38"/>
      <c r="S149" s="38"/>
      <c r="AC149" s="38"/>
      <c r="AD149" s="38"/>
      <c r="AE149" s="38"/>
      <c r="AF149" s="38"/>
      <c r="AG149" s="38"/>
      <c r="AH149" s="38"/>
      <c r="AI149" s="38"/>
      <c r="AJ149" s="38"/>
      <c r="AK149" s="38"/>
      <c r="AL149" s="38"/>
    </row>
    <row r="150" spans="1:38">
      <c r="A150" s="71"/>
      <c r="B150" s="71"/>
      <c r="C150" s="38"/>
      <c r="D150" s="71"/>
      <c r="E150" s="38"/>
      <c r="F150" s="71"/>
      <c r="G150" s="38"/>
      <c r="H150" s="71"/>
      <c r="I150" s="38"/>
      <c r="J150" s="38"/>
      <c r="K150" s="38"/>
      <c r="L150" s="38"/>
      <c r="M150" s="38"/>
      <c r="N150" s="38"/>
      <c r="O150" s="38"/>
      <c r="P150" s="38"/>
      <c r="Q150" s="38"/>
      <c r="R150" s="38"/>
      <c r="S150" s="38"/>
      <c r="AC150" s="38"/>
      <c r="AD150" s="38"/>
      <c r="AE150" s="38"/>
      <c r="AF150" s="38"/>
      <c r="AG150" s="38"/>
      <c r="AH150" s="38"/>
      <c r="AI150" s="38"/>
      <c r="AJ150" s="38"/>
      <c r="AK150" s="38"/>
      <c r="AL150" s="38"/>
    </row>
    <row r="151" spans="1:38">
      <c r="A151" s="71"/>
      <c r="B151" s="71"/>
      <c r="C151" s="38"/>
      <c r="D151" s="71"/>
      <c r="E151" s="38"/>
      <c r="F151" s="71"/>
      <c r="G151" s="38"/>
      <c r="H151" s="71"/>
      <c r="I151" s="38"/>
      <c r="J151" s="38"/>
      <c r="K151" s="38"/>
      <c r="L151" s="38"/>
      <c r="M151" s="38"/>
      <c r="N151" s="38"/>
      <c r="O151" s="38"/>
      <c r="P151" s="38"/>
      <c r="Q151" s="38"/>
      <c r="R151" s="38"/>
      <c r="S151" s="38"/>
      <c r="AC151" s="38"/>
      <c r="AD151" s="38"/>
      <c r="AE151" s="38"/>
      <c r="AF151" s="38"/>
      <c r="AG151" s="38"/>
      <c r="AH151" s="38"/>
      <c r="AI151" s="38"/>
      <c r="AJ151" s="38"/>
      <c r="AK151" s="38"/>
      <c r="AL151" s="38"/>
    </row>
    <row r="152" spans="1:38">
      <c r="A152" s="71"/>
      <c r="B152" s="71"/>
      <c r="C152" s="38"/>
      <c r="D152" s="71"/>
      <c r="E152" s="38"/>
      <c r="F152" s="71"/>
      <c r="G152" s="38"/>
      <c r="H152" s="71"/>
      <c r="I152" s="38"/>
      <c r="J152" s="38"/>
      <c r="K152" s="38"/>
      <c r="L152" s="38"/>
      <c r="M152" s="38"/>
      <c r="N152" s="38"/>
      <c r="O152" s="38"/>
      <c r="P152" s="38"/>
      <c r="Q152" s="38"/>
      <c r="R152" s="38"/>
      <c r="S152" s="38"/>
      <c r="AC152" s="38"/>
      <c r="AD152" s="38"/>
      <c r="AE152" s="38"/>
      <c r="AF152" s="38"/>
      <c r="AG152" s="38"/>
      <c r="AH152" s="38"/>
      <c r="AI152" s="38"/>
      <c r="AJ152" s="38"/>
      <c r="AK152" s="38"/>
      <c r="AL152" s="38"/>
    </row>
    <row r="153" spans="1:38">
      <c r="A153" s="71"/>
      <c r="B153" s="71"/>
      <c r="C153" s="38"/>
      <c r="D153" s="71"/>
      <c r="E153" s="38"/>
      <c r="F153" s="71"/>
      <c r="G153" s="38"/>
      <c r="H153" s="71"/>
      <c r="I153" s="38"/>
      <c r="J153" s="38"/>
      <c r="K153" s="38"/>
      <c r="L153" s="38"/>
      <c r="M153" s="38"/>
      <c r="N153" s="38"/>
      <c r="O153" s="38"/>
      <c r="P153" s="38"/>
      <c r="Q153" s="38"/>
      <c r="R153" s="38"/>
      <c r="S153" s="38"/>
      <c r="AC153" s="38"/>
      <c r="AD153" s="38"/>
      <c r="AE153" s="38"/>
      <c r="AF153" s="38"/>
      <c r="AG153" s="38"/>
      <c r="AH153" s="38"/>
      <c r="AI153" s="38"/>
      <c r="AJ153" s="38"/>
      <c r="AK153" s="38"/>
      <c r="AL153" s="38"/>
    </row>
    <row r="154" spans="1:38">
      <c r="A154" s="71"/>
      <c r="B154" s="71"/>
      <c r="C154" s="38"/>
      <c r="D154" s="71"/>
      <c r="E154" s="38"/>
      <c r="F154" s="71"/>
      <c r="G154" s="38"/>
      <c r="H154" s="71"/>
      <c r="I154" s="38"/>
      <c r="J154" s="38"/>
      <c r="K154" s="38"/>
      <c r="L154" s="38"/>
      <c r="M154" s="38"/>
      <c r="N154" s="38"/>
      <c r="O154" s="38"/>
      <c r="P154" s="38"/>
      <c r="Q154" s="38"/>
      <c r="R154" s="38"/>
      <c r="S154" s="38"/>
      <c r="AC154" s="38"/>
      <c r="AD154" s="38"/>
      <c r="AE154" s="38"/>
      <c r="AF154" s="38"/>
      <c r="AG154" s="38"/>
      <c r="AH154" s="38"/>
      <c r="AI154" s="38"/>
      <c r="AJ154" s="38"/>
      <c r="AK154" s="38"/>
      <c r="AL154" s="38"/>
    </row>
    <row r="155" spans="1:38">
      <c r="A155" s="71"/>
      <c r="B155" s="71"/>
      <c r="C155" s="38"/>
      <c r="D155" s="71"/>
      <c r="E155" s="38"/>
      <c r="F155" s="71"/>
      <c r="G155" s="38"/>
      <c r="H155" s="71"/>
      <c r="I155" s="38"/>
      <c r="J155" s="38"/>
      <c r="K155" s="38"/>
      <c r="L155" s="38"/>
      <c r="M155" s="38"/>
      <c r="N155" s="38"/>
      <c r="O155" s="38"/>
      <c r="P155" s="38"/>
      <c r="Q155" s="38"/>
      <c r="R155" s="38"/>
      <c r="S155" s="38"/>
      <c r="AC155" s="38"/>
      <c r="AD155" s="38"/>
      <c r="AE155" s="38"/>
      <c r="AF155" s="38"/>
      <c r="AG155" s="38"/>
      <c r="AH155" s="38"/>
      <c r="AI155" s="38"/>
      <c r="AJ155" s="38"/>
      <c r="AK155" s="38"/>
      <c r="AL155" s="38"/>
    </row>
    <row r="156" spans="1:38">
      <c r="A156" s="71"/>
      <c r="B156" s="71"/>
      <c r="C156" s="38"/>
      <c r="D156" s="71"/>
      <c r="E156" s="38"/>
      <c r="F156" s="71"/>
      <c r="G156" s="38"/>
      <c r="H156" s="71"/>
      <c r="I156" s="38"/>
      <c r="J156" s="38"/>
      <c r="K156" s="38"/>
      <c r="L156" s="38"/>
      <c r="M156" s="38"/>
      <c r="N156" s="38"/>
      <c r="O156" s="38"/>
      <c r="P156" s="38"/>
      <c r="Q156" s="38"/>
      <c r="R156" s="38"/>
      <c r="S156" s="38"/>
      <c r="AC156" s="38"/>
      <c r="AD156" s="38"/>
      <c r="AE156" s="38"/>
      <c r="AF156" s="38"/>
      <c r="AG156" s="38"/>
      <c r="AH156" s="38"/>
      <c r="AI156" s="38"/>
      <c r="AJ156" s="38"/>
      <c r="AK156" s="38"/>
      <c r="AL156" s="38"/>
    </row>
    <row r="157" spans="1:38">
      <c r="A157" s="71"/>
      <c r="B157" s="71"/>
      <c r="C157" s="38"/>
      <c r="D157" s="71"/>
      <c r="E157" s="38"/>
      <c r="F157" s="71"/>
      <c r="G157" s="38"/>
      <c r="H157" s="71"/>
      <c r="I157" s="38"/>
      <c r="J157" s="38"/>
      <c r="K157" s="38"/>
      <c r="L157" s="38"/>
      <c r="M157" s="38"/>
      <c r="N157" s="38"/>
      <c r="O157" s="38"/>
      <c r="P157" s="38"/>
      <c r="Q157" s="38"/>
      <c r="R157" s="38"/>
      <c r="S157" s="38"/>
      <c r="AC157" s="38"/>
      <c r="AD157" s="38"/>
      <c r="AE157" s="38"/>
      <c r="AF157" s="38"/>
      <c r="AG157" s="38"/>
      <c r="AH157" s="38"/>
      <c r="AI157" s="38"/>
      <c r="AJ157" s="38"/>
      <c r="AK157" s="38"/>
      <c r="AL157" s="38"/>
    </row>
    <row r="158" spans="1:38">
      <c r="A158" s="71"/>
      <c r="B158" s="71"/>
      <c r="C158" s="38"/>
      <c r="D158" s="71"/>
      <c r="E158" s="38"/>
      <c r="F158" s="71"/>
      <c r="G158" s="38"/>
      <c r="H158" s="71"/>
      <c r="I158" s="38"/>
      <c r="J158" s="38"/>
      <c r="K158" s="38"/>
      <c r="L158" s="38"/>
      <c r="M158" s="38"/>
      <c r="N158" s="38"/>
      <c r="O158" s="38"/>
      <c r="P158" s="38"/>
      <c r="Q158" s="38"/>
      <c r="R158" s="38"/>
      <c r="S158" s="38"/>
      <c r="AC158" s="38"/>
      <c r="AD158" s="38"/>
      <c r="AE158" s="38"/>
      <c r="AF158" s="38"/>
      <c r="AG158" s="38"/>
      <c r="AH158" s="38"/>
      <c r="AI158" s="38"/>
      <c r="AJ158" s="38"/>
      <c r="AK158" s="38"/>
      <c r="AL158" s="38"/>
    </row>
    <row r="159" spans="1:38">
      <c r="A159" s="71"/>
      <c r="B159" s="71"/>
      <c r="C159" s="38"/>
      <c r="D159" s="71"/>
      <c r="E159" s="38"/>
      <c r="F159" s="71"/>
      <c r="G159" s="38"/>
      <c r="H159" s="71"/>
      <c r="I159" s="38"/>
      <c r="J159" s="38"/>
      <c r="K159" s="38"/>
      <c r="L159" s="38"/>
      <c r="M159" s="38"/>
      <c r="N159" s="38"/>
      <c r="O159" s="38"/>
      <c r="P159" s="38"/>
      <c r="Q159" s="38"/>
      <c r="R159" s="38"/>
      <c r="S159" s="38"/>
      <c r="AC159" s="38"/>
      <c r="AD159" s="38"/>
      <c r="AE159" s="38"/>
      <c r="AF159" s="38"/>
      <c r="AG159" s="38"/>
      <c r="AH159" s="38"/>
      <c r="AI159" s="38"/>
      <c r="AJ159" s="38"/>
      <c r="AK159" s="38"/>
      <c r="AL159" s="38"/>
    </row>
    <row r="160" spans="1:38">
      <c r="A160" s="71"/>
      <c r="B160" s="71"/>
      <c r="C160" s="38"/>
      <c r="D160" s="71"/>
      <c r="E160" s="38"/>
      <c r="F160" s="71"/>
      <c r="G160" s="38"/>
      <c r="H160" s="71"/>
      <c r="I160" s="38"/>
      <c r="J160" s="38"/>
      <c r="K160" s="38"/>
      <c r="L160" s="38"/>
      <c r="M160" s="38"/>
      <c r="N160" s="38"/>
      <c r="O160" s="38"/>
      <c r="P160" s="38"/>
      <c r="Q160" s="38"/>
      <c r="R160" s="38"/>
      <c r="S160" s="38"/>
      <c r="AC160" s="38"/>
      <c r="AD160" s="38"/>
      <c r="AE160" s="38"/>
      <c r="AF160" s="38"/>
      <c r="AG160" s="38"/>
      <c r="AH160" s="38"/>
      <c r="AI160" s="38"/>
      <c r="AJ160" s="38"/>
      <c r="AK160" s="38"/>
      <c r="AL160" s="38"/>
    </row>
    <row r="161" spans="1:38">
      <c r="A161" s="71"/>
      <c r="B161" s="71"/>
      <c r="C161" s="38"/>
      <c r="D161" s="71"/>
      <c r="E161" s="38"/>
      <c r="F161" s="71"/>
      <c r="G161" s="38"/>
      <c r="H161" s="71"/>
      <c r="I161" s="38"/>
      <c r="J161" s="38"/>
      <c r="K161" s="38"/>
      <c r="L161" s="38"/>
      <c r="M161" s="38"/>
      <c r="N161" s="38"/>
      <c r="O161" s="38"/>
      <c r="P161" s="38"/>
      <c r="Q161" s="38"/>
      <c r="R161" s="38"/>
      <c r="S161" s="38"/>
      <c r="AC161" s="38"/>
      <c r="AD161" s="38"/>
      <c r="AE161" s="38"/>
      <c r="AF161" s="38"/>
      <c r="AG161" s="38"/>
      <c r="AH161" s="38"/>
      <c r="AI161" s="38"/>
      <c r="AJ161" s="38"/>
      <c r="AK161" s="38"/>
      <c r="AL161" s="38"/>
    </row>
    <row r="162" spans="1:38">
      <c r="A162" s="71"/>
      <c r="B162" s="71"/>
      <c r="C162" s="38"/>
      <c r="D162" s="71"/>
      <c r="E162" s="38"/>
      <c r="F162" s="71"/>
      <c r="G162" s="38"/>
      <c r="H162" s="71"/>
      <c r="I162" s="38"/>
      <c r="J162" s="38"/>
      <c r="K162" s="38"/>
      <c r="L162" s="38"/>
      <c r="M162" s="38"/>
      <c r="N162" s="38"/>
      <c r="O162" s="38"/>
      <c r="P162" s="38"/>
      <c r="Q162" s="38"/>
      <c r="R162" s="38"/>
      <c r="S162" s="38"/>
      <c r="AC162" s="38"/>
      <c r="AD162" s="38"/>
      <c r="AE162" s="38"/>
      <c r="AF162" s="38"/>
      <c r="AG162" s="38"/>
      <c r="AH162" s="38"/>
      <c r="AI162" s="38"/>
      <c r="AJ162" s="38"/>
      <c r="AK162" s="38"/>
      <c r="AL162" s="38"/>
    </row>
    <row r="163" spans="1:38">
      <c r="A163" s="71"/>
      <c r="B163" s="71"/>
      <c r="C163" s="38"/>
      <c r="D163" s="71"/>
      <c r="E163" s="38"/>
      <c r="F163" s="71"/>
      <c r="G163" s="38"/>
      <c r="H163" s="71"/>
      <c r="I163" s="38"/>
      <c r="J163" s="38"/>
      <c r="K163" s="38"/>
      <c r="L163" s="38"/>
      <c r="M163" s="38"/>
      <c r="N163" s="38"/>
      <c r="O163" s="38"/>
      <c r="P163" s="38"/>
      <c r="Q163" s="38"/>
      <c r="R163" s="38"/>
      <c r="S163" s="38"/>
      <c r="AC163" s="38"/>
      <c r="AD163" s="38"/>
      <c r="AE163" s="38"/>
      <c r="AF163" s="38"/>
      <c r="AG163" s="38"/>
      <c r="AH163" s="38"/>
      <c r="AI163" s="38"/>
      <c r="AJ163" s="38"/>
      <c r="AK163" s="38"/>
      <c r="AL163" s="38"/>
    </row>
    <row r="164" spans="1:38">
      <c r="A164" s="71"/>
      <c r="B164" s="71"/>
      <c r="C164" s="38"/>
      <c r="D164" s="71"/>
      <c r="E164" s="38"/>
      <c r="F164" s="71"/>
      <c r="G164" s="38"/>
      <c r="H164" s="71"/>
      <c r="I164" s="38"/>
      <c r="J164" s="38"/>
      <c r="K164" s="38"/>
      <c r="L164" s="38"/>
      <c r="M164" s="38"/>
      <c r="N164" s="38"/>
      <c r="O164" s="38"/>
      <c r="P164" s="38"/>
      <c r="Q164" s="38"/>
      <c r="R164" s="38"/>
      <c r="S164" s="38"/>
      <c r="AC164" s="38"/>
      <c r="AD164" s="38"/>
      <c r="AE164" s="38"/>
      <c r="AF164" s="38"/>
      <c r="AG164" s="38"/>
      <c r="AH164" s="38"/>
      <c r="AI164" s="38"/>
      <c r="AJ164" s="38"/>
      <c r="AK164" s="38"/>
      <c r="AL164" s="38"/>
    </row>
    <row r="165" spans="1:38">
      <c r="A165" s="71"/>
      <c r="B165" s="71"/>
      <c r="C165" s="38"/>
      <c r="D165" s="71"/>
      <c r="E165" s="38"/>
      <c r="F165" s="71"/>
      <c r="G165" s="38"/>
      <c r="H165" s="71"/>
      <c r="I165" s="38"/>
      <c r="J165" s="38"/>
      <c r="K165" s="38"/>
      <c r="L165" s="38"/>
      <c r="M165" s="38"/>
      <c r="N165" s="38"/>
      <c r="O165" s="38"/>
      <c r="P165" s="38"/>
      <c r="Q165" s="38"/>
      <c r="R165" s="38"/>
      <c r="S165" s="38"/>
      <c r="AC165" s="38"/>
      <c r="AD165" s="38"/>
      <c r="AE165" s="38"/>
      <c r="AF165" s="38"/>
      <c r="AG165" s="38"/>
      <c r="AH165" s="38"/>
      <c r="AI165" s="38"/>
      <c r="AJ165" s="38"/>
      <c r="AK165" s="38"/>
      <c r="AL165" s="38"/>
    </row>
    <row r="166" spans="1:38">
      <c r="A166" s="71"/>
      <c r="B166" s="71"/>
      <c r="C166" s="38"/>
      <c r="D166" s="71"/>
      <c r="E166" s="38"/>
      <c r="F166" s="71"/>
      <c r="G166" s="38"/>
      <c r="H166" s="71"/>
      <c r="I166" s="38"/>
      <c r="J166" s="38"/>
      <c r="K166" s="38"/>
      <c r="L166" s="38"/>
      <c r="M166" s="38"/>
      <c r="N166" s="38"/>
      <c r="O166" s="38"/>
      <c r="P166" s="38"/>
      <c r="Q166" s="38"/>
      <c r="R166" s="38"/>
      <c r="S166" s="38"/>
      <c r="AC166" s="38"/>
      <c r="AD166" s="38"/>
      <c r="AE166" s="38"/>
      <c r="AF166" s="38"/>
      <c r="AG166" s="38"/>
      <c r="AH166" s="38"/>
      <c r="AI166" s="38"/>
      <c r="AJ166" s="38"/>
      <c r="AK166" s="38"/>
      <c r="AL166" s="38"/>
    </row>
    <row r="167" spans="1:38">
      <c r="A167" s="71"/>
      <c r="B167" s="71"/>
      <c r="C167" s="38"/>
      <c r="D167" s="71"/>
      <c r="E167" s="38"/>
      <c r="F167" s="71"/>
      <c r="G167" s="38"/>
      <c r="H167" s="71"/>
      <c r="I167" s="38"/>
      <c r="J167" s="38"/>
      <c r="K167" s="38"/>
      <c r="L167" s="38"/>
      <c r="M167" s="38"/>
      <c r="N167" s="38"/>
      <c r="O167" s="38"/>
      <c r="P167" s="38"/>
      <c r="Q167" s="38"/>
      <c r="R167" s="38"/>
      <c r="S167" s="38"/>
      <c r="AC167" s="38"/>
      <c r="AD167" s="38"/>
      <c r="AE167" s="38"/>
      <c r="AF167" s="38"/>
      <c r="AG167" s="38"/>
      <c r="AH167" s="38"/>
      <c r="AI167" s="38"/>
      <c r="AJ167" s="38"/>
      <c r="AK167" s="38"/>
      <c r="AL167" s="38"/>
    </row>
    <row r="168" spans="1:38">
      <c r="A168" s="71"/>
      <c r="B168" s="71"/>
      <c r="C168" s="38"/>
      <c r="D168" s="71"/>
      <c r="E168" s="38"/>
      <c r="F168" s="71"/>
      <c r="G168" s="38"/>
      <c r="H168" s="71"/>
      <c r="I168" s="38"/>
      <c r="J168" s="38"/>
      <c r="K168" s="38"/>
      <c r="L168" s="38"/>
      <c r="M168" s="38"/>
      <c r="N168" s="38"/>
      <c r="O168" s="38"/>
      <c r="P168" s="38"/>
      <c r="Q168" s="38"/>
      <c r="R168" s="38"/>
      <c r="S168" s="38"/>
      <c r="AC168" s="38"/>
      <c r="AD168" s="38"/>
      <c r="AE168" s="38"/>
      <c r="AF168" s="38"/>
      <c r="AG168" s="38"/>
      <c r="AH168" s="38"/>
      <c r="AI168" s="38"/>
      <c r="AJ168" s="38"/>
      <c r="AK168" s="38"/>
      <c r="AL168" s="38"/>
    </row>
    <row r="169" spans="1:38">
      <c r="A169" s="71"/>
      <c r="B169" s="71"/>
      <c r="C169" s="38"/>
      <c r="D169" s="71"/>
      <c r="E169" s="38"/>
      <c r="F169" s="71"/>
      <c r="G169" s="38"/>
      <c r="H169" s="71"/>
      <c r="I169" s="38"/>
      <c r="J169" s="38"/>
      <c r="K169" s="38"/>
      <c r="L169" s="38"/>
      <c r="M169" s="38"/>
      <c r="N169" s="38"/>
      <c r="O169" s="38"/>
      <c r="P169" s="38"/>
      <c r="Q169" s="38"/>
      <c r="R169" s="38"/>
      <c r="S169" s="38"/>
      <c r="AC169" s="38"/>
      <c r="AD169" s="38"/>
      <c r="AE169" s="38"/>
      <c r="AF169" s="38"/>
      <c r="AG169" s="38"/>
      <c r="AH169" s="38"/>
      <c r="AI169" s="38"/>
      <c r="AJ169" s="38"/>
      <c r="AK169" s="38"/>
      <c r="AL169" s="38"/>
    </row>
    <row r="170" spans="1:38">
      <c r="A170" s="71"/>
      <c r="B170" s="71"/>
      <c r="C170" s="38"/>
      <c r="D170" s="71"/>
      <c r="E170" s="38"/>
      <c r="F170" s="71"/>
      <c r="G170" s="38"/>
      <c r="H170" s="71"/>
      <c r="I170" s="38"/>
      <c r="J170" s="38"/>
      <c r="K170" s="38"/>
      <c r="L170" s="38"/>
      <c r="M170" s="38"/>
      <c r="N170" s="38"/>
      <c r="O170" s="38"/>
      <c r="P170" s="38"/>
      <c r="Q170" s="38"/>
      <c r="R170" s="38"/>
      <c r="S170" s="38"/>
      <c r="AC170" s="38"/>
      <c r="AD170" s="38"/>
      <c r="AE170" s="38"/>
      <c r="AF170" s="38"/>
      <c r="AG170" s="38"/>
      <c r="AH170" s="38"/>
      <c r="AI170" s="38"/>
      <c r="AJ170" s="38"/>
      <c r="AK170" s="38"/>
      <c r="AL170" s="38"/>
    </row>
    <row r="171" spans="1:38">
      <c r="A171" s="71"/>
      <c r="B171" s="71"/>
      <c r="C171" s="38"/>
      <c r="D171" s="71"/>
      <c r="E171" s="38"/>
      <c r="F171" s="71"/>
      <c r="G171" s="38"/>
      <c r="H171" s="71"/>
      <c r="I171" s="38"/>
      <c r="J171" s="38"/>
      <c r="K171" s="38"/>
      <c r="L171" s="38"/>
      <c r="M171" s="38"/>
      <c r="N171" s="38"/>
      <c r="O171" s="38"/>
      <c r="P171" s="38"/>
      <c r="Q171" s="38"/>
      <c r="R171" s="38"/>
      <c r="S171" s="38"/>
      <c r="AC171" s="38"/>
      <c r="AD171" s="38"/>
      <c r="AE171" s="38"/>
      <c r="AF171" s="38"/>
      <c r="AG171" s="38"/>
      <c r="AH171" s="38"/>
      <c r="AI171" s="38"/>
      <c r="AJ171" s="38"/>
      <c r="AK171" s="38"/>
      <c r="AL171" s="38"/>
    </row>
    <row r="172" spans="1:38">
      <c r="A172" s="71"/>
      <c r="B172" s="71"/>
      <c r="C172" s="38"/>
      <c r="D172" s="71"/>
      <c r="E172" s="38"/>
      <c r="F172" s="71"/>
      <c r="G172" s="38"/>
      <c r="H172" s="71"/>
      <c r="I172" s="38"/>
      <c r="J172" s="38"/>
      <c r="K172" s="38"/>
      <c r="L172" s="38"/>
      <c r="M172" s="38"/>
      <c r="N172" s="38"/>
      <c r="O172" s="38"/>
      <c r="P172" s="38"/>
      <c r="Q172" s="38"/>
      <c r="R172" s="38"/>
      <c r="S172" s="38"/>
      <c r="AC172" s="38"/>
      <c r="AD172" s="38"/>
      <c r="AE172" s="38"/>
      <c r="AF172" s="38"/>
      <c r="AG172" s="38"/>
      <c r="AH172" s="38"/>
      <c r="AI172" s="38"/>
      <c r="AJ172" s="38"/>
      <c r="AK172" s="38"/>
      <c r="AL172" s="38"/>
    </row>
    <row r="173" spans="1:38">
      <c r="A173" s="71"/>
      <c r="B173" s="71"/>
      <c r="C173" s="38"/>
      <c r="D173" s="71"/>
      <c r="E173" s="38"/>
      <c r="F173" s="71"/>
      <c r="G173" s="38"/>
      <c r="H173" s="71"/>
      <c r="I173" s="38"/>
      <c r="J173" s="38"/>
      <c r="K173" s="38"/>
      <c r="L173" s="38"/>
      <c r="M173" s="38"/>
      <c r="N173" s="38"/>
      <c r="O173" s="38"/>
      <c r="P173" s="38"/>
      <c r="Q173" s="38"/>
      <c r="R173" s="38"/>
      <c r="S173" s="38"/>
      <c r="AC173" s="38"/>
      <c r="AD173" s="38"/>
      <c r="AE173" s="38"/>
      <c r="AF173" s="38"/>
      <c r="AG173" s="38"/>
      <c r="AH173" s="38"/>
      <c r="AI173" s="38"/>
      <c r="AJ173" s="38"/>
      <c r="AK173" s="38"/>
      <c r="AL173" s="38"/>
    </row>
    <row r="174" spans="1:38">
      <c r="A174" s="71"/>
      <c r="B174" s="71"/>
      <c r="C174" s="38"/>
      <c r="D174" s="71"/>
      <c r="E174" s="38"/>
      <c r="F174" s="71"/>
      <c r="G174" s="38"/>
      <c r="H174" s="71"/>
      <c r="I174" s="38"/>
      <c r="J174" s="38"/>
      <c r="K174" s="38"/>
      <c r="L174" s="38"/>
      <c r="M174" s="38"/>
      <c r="N174" s="38"/>
      <c r="O174" s="38"/>
      <c r="P174" s="38"/>
      <c r="Q174" s="38"/>
      <c r="R174" s="38"/>
      <c r="S174" s="38"/>
      <c r="AC174" s="38"/>
      <c r="AD174" s="38"/>
      <c r="AE174" s="38"/>
      <c r="AF174" s="38"/>
      <c r="AG174" s="38"/>
      <c r="AH174" s="38"/>
      <c r="AI174" s="38"/>
      <c r="AJ174" s="38"/>
      <c r="AK174" s="38"/>
      <c r="AL174" s="38"/>
    </row>
    <row r="175" spans="1:38">
      <c r="A175" s="71"/>
      <c r="B175" s="71"/>
      <c r="C175" s="38"/>
      <c r="D175" s="71"/>
      <c r="E175" s="38"/>
      <c r="F175" s="71"/>
      <c r="G175" s="38"/>
      <c r="H175" s="71"/>
      <c r="I175" s="38"/>
      <c r="J175" s="38"/>
      <c r="K175" s="38"/>
      <c r="L175" s="38"/>
      <c r="M175" s="38"/>
      <c r="N175" s="38"/>
      <c r="O175" s="38"/>
      <c r="P175" s="38"/>
      <c r="Q175" s="38"/>
      <c r="R175" s="38"/>
      <c r="S175" s="38"/>
      <c r="AC175" s="38"/>
      <c r="AD175" s="38"/>
      <c r="AE175" s="38"/>
      <c r="AF175" s="38"/>
      <c r="AG175" s="38"/>
      <c r="AH175" s="38"/>
      <c r="AI175" s="38"/>
      <c r="AJ175" s="38"/>
      <c r="AK175" s="38"/>
      <c r="AL175" s="38"/>
    </row>
    <row r="176" spans="1:38">
      <c r="A176" s="71"/>
      <c r="B176" s="71"/>
      <c r="C176" s="38"/>
      <c r="D176" s="71"/>
      <c r="E176" s="38"/>
      <c r="F176" s="71"/>
      <c r="G176" s="38"/>
      <c r="H176" s="71"/>
      <c r="I176" s="38"/>
      <c r="J176" s="38"/>
      <c r="K176" s="38"/>
      <c r="L176" s="38"/>
      <c r="M176" s="38"/>
      <c r="N176" s="38"/>
      <c r="O176" s="38"/>
      <c r="P176" s="38"/>
      <c r="Q176" s="38"/>
      <c r="R176" s="38"/>
      <c r="S176" s="38"/>
      <c r="AC176" s="38"/>
      <c r="AD176" s="38"/>
      <c r="AE176" s="38"/>
      <c r="AF176" s="38"/>
      <c r="AG176" s="38"/>
      <c r="AH176" s="38"/>
      <c r="AI176" s="38"/>
      <c r="AJ176" s="38"/>
      <c r="AK176" s="38"/>
      <c r="AL176" s="38"/>
    </row>
    <row r="177" spans="1:38">
      <c r="A177" s="71"/>
      <c r="B177" s="71"/>
      <c r="C177" s="38"/>
      <c r="D177" s="71"/>
      <c r="E177" s="38"/>
      <c r="F177" s="71"/>
      <c r="G177" s="38"/>
      <c r="H177" s="71"/>
      <c r="I177" s="38"/>
      <c r="J177" s="38"/>
      <c r="K177" s="38"/>
      <c r="L177" s="38"/>
      <c r="M177" s="38"/>
      <c r="N177" s="38"/>
      <c r="O177" s="38"/>
      <c r="P177" s="38"/>
      <c r="Q177" s="38"/>
      <c r="R177" s="38"/>
      <c r="S177" s="38"/>
      <c r="AC177" s="38"/>
      <c r="AD177" s="38"/>
      <c r="AE177" s="38"/>
      <c r="AF177" s="38"/>
      <c r="AG177" s="38"/>
      <c r="AH177" s="38"/>
      <c r="AI177" s="38"/>
      <c r="AJ177" s="38"/>
      <c r="AK177" s="38"/>
      <c r="AL177" s="38"/>
    </row>
    <row r="178" spans="1:38">
      <c r="A178" s="71"/>
      <c r="B178" s="71"/>
      <c r="C178" s="38"/>
      <c r="D178" s="71"/>
      <c r="E178" s="38"/>
      <c r="F178" s="71"/>
      <c r="G178" s="38"/>
      <c r="H178" s="71"/>
      <c r="I178" s="38"/>
      <c r="J178" s="38"/>
      <c r="K178" s="38"/>
      <c r="L178" s="38"/>
      <c r="M178" s="38"/>
      <c r="N178" s="38"/>
      <c r="O178" s="38"/>
      <c r="P178" s="38"/>
      <c r="Q178" s="38"/>
      <c r="R178" s="38"/>
      <c r="S178" s="38"/>
      <c r="AC178" s="38"/>
      <c r="AD178" s="38"/>
      <c r="AE178" s="38"/>
      <c r="AF178" s="38"/>
      <c r="AG178" s="38"/>
      <c r="AH178" s="38"/>
      <c r="AI178" s="38"/>
      <c r="AJ178" s="38"/>
      <c r="AK178" s="38"/>
      <c r="AL178" s="38"/>
    </row>
    <row r="179" spans="1:38">
      <c r="A179" s="71"/>
      <c r="B179" s="71"/>
      <c r="C179" s="38"/>
      <c r="D179" s="71"/>
      <c r="E179" s="38"/>
      <c r="F179" s="71"/>
      <c r="G179" s="38"/>
      <c r="H179" s="71"/>
      <c r="I179" s="38"/>
      <c r="J179" s="38"/>
      <c r="K179" s="38"/>
      <c r="L179" s="38"/>
      <c r="M179" s="38"/>
      <c r="N179" s="38"/>
      <c r="O179" s="38"/>
      <c r="P179" s="38"/>
      <c r="Q179" s="38"/>
      <c r="R179" s="38"/>
      <c r="S179" s="38"/>
      <c r="AC179" s="38"/>
      <c r="AD179" s="38"/>
      <c r="AE179" s="38"/>
      <c r="AF179" s="38"/>
      <c r="AG179" s="38"/>
      <c r="AH179" s="38"/>
      <c r="AI179" s="38"/>
      <c r="AJ179" s="38"/>
      <c r="AK179" s="38"/>
      <c r="AL179" s="38"/>
    </row>
    <row r="180" spans="1:38">
      <c r="A180" s="71"/>
      <c r="B180" s="71"/>
      <c r="C180" s="38"/>
      <c r="D180" s="71"/>
      <c r="E180" s="38"/>
      <c r="F180" s="71"/>
      <c r="G180" s="38"/>
      <c r="H180" s="71"/>
      <c r="I180" s="38"/>
      <c r="J180" s="38"/>
      <c r="K180" s="38"/>
      <c r="L180" s="38"/>
      <c r="M180" s="38"/>
      <c r="N180" s="38"/>
      <c r="O180" s="38"/>
      <c r="P180" s="38"/>
      <c r="Q180" s="38"/>
      <c r="R180" s="38"/>
      <c r="S180" s="38"/>
      <c r="AC180" s="38"/>
      <c r="AD180" s="38"/>
      <c r="AE180" s="38"/>
      <c r="AF180" s="38"/>
      <c r="AG180" s="38"/>
      <c r="AH180" s="38"/>
      <c r="AI180" s="38"/>
      <c r="AJ180" s="38"/>
      <c r="AK180" s="38"/>
      <c r="AL180" s="38"/>
    </row>
    <row r="181" spans="1:38">
      <c r="A181" s="71"/>
      <c r="B181" s="71"/>
      <c r="C181" s="38"/>
      <c r="D181" s="71"/>
      <c r="E181" s="38"/>
      <c r="F181" s="71"/>
      <c r="G181" s="38"/>
      <c r="H181" s="71"/>
      <c r="I181" s="38"/>
      <c r="J181" s="38"/>
      <c r="K181" s="38"/>
      <c r="L181" s="38"/>
      <c r="M181" s="38"/>
      <c r="N181" s="38"/>
      <c r="O181" s="38"/>
      <c r="P181" s="38"/>
      <c r="Q181" s="38"/>
      <c r="R181" s="38"/>
      <c r="S181" s="38"/>
      <c r="AC181" s="38"/>
      <c r="AD181" s="38"/>
      <c r="AE181" s="38"/>
      <c r="AF181" s="38"/>
      <c r="AG181" s="38"/>
      <c r="AH181" s="38"/>
      <c r="AI181" s="38"/>
      <c r="AJ181" s="38"/>
      <c r="AK181" s="38"/>
      <c r="AL181" s="38"/>
    </row>
    <row r="182" spans="1:38">
      <c r="A182" s="71"/>
      <c r="B182" s="71"/>
      <c r="C182" s="38"/>
      <c r="D182" s="71"/>
      <c r="E182" s="38"/>
      <c r="F182" s="71"/>
      <c r="G182" s="38"/>
      <c r="H182" s="71"/>
      <c r="I182" s="38"/>
      <c r="J182" s="38"/>
      <c r="K182" s="38"/>
      <c r="L182" s="38"/>
      <c r="M182" s="38"/>
      <c r="N182" s="38"/>
      <c r="O182" s="38"/>
      <c r="P182" s="38"/>
      <c r="Q182" s="38"/>
      <c r="R182" s="38"/>
      <c r="S182" s="38"/>
      <c r="AC182" s="38"/>
      <c r="AD182" s="38"/>
      <c r="AE182" s="38"/>
      <c r="AF182" s="38"/>
      <c r="AG182" s="38"/>
      <c r="AH182" s="38"/>
      <c r="AI182" s="38"/>
      <c r="AJ182" s="38"/>
      <c r="AK182" s="38"/>
      <c r="AL182" s="38"/>
    </row>
    <row r="183" spans="1:38">
      <c r="A183" s="71"/>
      <c r="B183" s="71"/>
      <c r="C183" s="38"/>
      <c r="D183" s="71"/>
      <c r="E183" s="38"/>
      <c r="F183" s="71"/>
      <c r="G183" s="38"/>
      <c r="H183" s="71"/>
      <c r="I183" s="38"/>
      <c r="J183" s="38"/>
      <c r="K183" s="38"/>
      <c r="L183" s="38"/>
      <c r="M183" s="38"/>
      <c r="N183" s="38"/>
      <c r="O183" s="38"/>
      <c r="P183" s="38"/>
      <c r="Q183" s="38"/>
      <c r="R183" s="38"/>
      <c r="S183" s="38"/>
      <c r="AC183" s="38"/>
      <c r="AD183" s="38"/>
      <c r="AE183" s="38"/>
      <c r="AF183" s="38"/>
      <c r="AG183" s="38"/>
      <c r="AH183" s="38"/>
      <c r="AI183" s="38"/>
      <c r="AJ183" s="38"/>
      <c r="AK183" s="38"/>
      <c r="AL183" s="38"/>
    </row>
    <row r="184" spans="1:38">
      <c r="A184" s="71"/>
      <c r="B184" s="71"/>
      <c r="C184" s="38"/>
      <c r="D184" s="71"/>
      <c r="E184" s="38"/>
      <c r="F184" s="71"/>
      <c r="G184" s="38"/>
      <c r="H184" s="71"/>
      <c r="I184" s="38"/>
      <c r="J184" s="38"/>
      <c r="K184" s="38"/>
      <c r="L184" s="38"/>
      <c r="M184" s="38"/>
      <c r="N184" s="38"/>
      <c r="O184" s="38"/>
      <c r="P184" s="38"/>
      <c r="Q184" s="38"/>
      <c r="R184" s="38"/>
      <c r="S184" s="38"/>
      <c r="AC184" s="38"/>
      <c r="AD184" s="38"/>
      <c r="AE184" s="38"/>
      <c r="AF184" s="38"/>
      <c r="AG184" s="38"/>
      <c r="AH184" s="38"/>
      <c r="AI184" s="38"/>
      <c r="AJ184" s="38"/>
      <c r="AK184" s="38"/>
      <c r="AL184" s="38"/>
    </row>
    <row r="185" spans="1:38">
      <c r="A185" s="71"/>
      <c r="B185" s="71"/>
      <c r="C185" s="38"/>
      <c r="D185" s="71"/>
      <c r="E185" s="38"/>
      <c r="F185" s="71"/>
      <c r="G185" s="38"/>
      <c r="H185" s="71"/>
      <c r="I185" s="38"/>
      <c r="J185" s="38"/>
      <c r="K185" s="38"/>
      <c r="L185" s="38"/>
      <c r="M185" s="38"/>
      <c r="N185" s="38"/>
      <c r="O185" s="38"/>
      <c r="P185" s="38"/>
      <c r="Q185" s="38"/>
      <c r="R185" s="38"/>
      <c r="S185" s="38"/>
      <c r="AC185" s="38"/>
      <c r="AD185" s="38"/>
      <c r="AE185" s="38"/>
      <c r="AF185" s="38"/>
      <c r="AG185" s="38"/>
      <c r="AH185" s="38"/>
      <c r="AI185" s="38"/>
      <c r="AJ185" s="38"/>
      <c r="AK185" s="38"/>
      <c r="AL185" s="38"/>
    </row>
    <row r="186" spans="1:38">
      <c r="A186" s="71"/>
      <c r="B186" s="71"/>
      <c r="C186" s="38"/>
      <c r="D186" s="71"/>
      <c r="E186" s="38"/>
      <c r="F186" s="71"/>
      <c r="G186" s="38"/>
      <c r="H186" s="71"/>
      <c r="I186" s="38"/>
      <c r="J186" s="38"/>
      <c r="K186" s="38"/>
      <c r="L186" s="38"/>
      <c r="M186" s="38"/>
      <c r="N186" s="38"/>
      <c r="O186" s="38"/>
      <c r="P186" s="38"/>
      <c r="Q186" s="38"/>
      <c r="R186" s="38"/>
      <c r="S186" s="38"/>
      <c r="AC186" s="38"/>
      <c r="AD186" s="38"/>
      <c r="AE186" s="38"/>
      <c r="AF186" s="38"/>
      <c r="AG186" s="38"/>
      <c r="AH186" s="38"/>
      <c r="AI186" s="38"/>
      <c r="AJ186" s="38"/>
      <c r="AK186" s="38"/>
      <c r="AL186" s="38"/>
    </row>
    <row r="187" spans="1:38">
      <c r="A187" s="71"/>
      <c r="B187" s="71"/>
      <c r="C187" s="38"/>
      <c r="D187" s="71"/>
      <c r="E187" s="38"/>
      <c r="F187" s="71"/>
      <c r="G187" s="38"/>
      <c r="H187" s="71"/>
      <c r="I187" s="38"/>
      <c r="J187" s="38"/>
      <c r="K187" s="38"/>
      <c r="L187" s="38"/>
      <c r="M187" s="38"/>
      <c r="N187" s="38"/>
      <c r="O187" s="38"/>
      <c r="P187" s="38"/>
      <c r="Q187" s="38"/>
      <c r="R187" s="38"/>
      <c r="S187" s="38"/>
      <c r="AC187" s="38"/>
      <c r="AD187" s="38"/>
      <c r="AE187" s="38"/>
      <c r="AF187" s="38"/>
      <c r="AG187" s="38"/>
      <c r="AH187" s="38"/>
      <c r="AI187" s="38"/>
      <c r="AJ187" s="38"/>
      <c r="AK187" s="38"/>
      <c r="AL187" s="38"/>
    </row>
    <row r="188" spans="1:38">
      <c r="A188" s="71"/>
      <c r="B188" s="71"/>
      <c r="C188" s="38"/>
      <c r="D188" s="71"/>
      <c r="E188" s="38"/>
      <c r="F188" s="71"/>
      <c r="G188" s="38"/>
      <c r="H188" s="71"/>
      <c r="I188" s="38"/>
      <c r="J188" s="38"/>
      <c r="K188" s="38"/>
      <c r="L188" s="38"/>
      <c r="M188" s="38"/>
      <c r="N188" s="38"/>
      <c r="O188" s="38"/>
      <c r="P188" s="38"/>
      <c r="Q188" s="38"/>
      <c r="R188" s="38"/>
      <c r="S188" s="38"/>
      <c r="AC188" s="38"/>
      <c r="AD188" s="38"/>
      <c r="AE188" s="38"/>
      <c r="AF188" s="38"/>
      <c r="AG188" s="38"/>
      <c r="AH188" s="38"/>
      <c r="AI188" s="38"/>
      <c r="AJ188" s="38"/>
      <c r="AK188" s="38"/>
      <c r="AL188" s="38"/>
    </row>
    <row r="189" spans="1:38">
      <c r="A189" s="71"/>
      <c r="B189" s="71"/>
      <c r="C189" s="38"/>
      <c r="D189" s="71"/>
      <c r="E189" s="38"/>
      <c r="F189" s="71"/>
      <c r="G189" s="38"/>
      <c r="H189" s="71"/>
      <c r="I189" s="38"/>
      <c r="J189" s="38"/>
      <c r="K189" s="38"/>
      <c r="L189" s="38"/>
      <c r="M189" s="38"/>
      <c r="N189" s="38"/>
      <c r="O189" s="38"/>
      <c r="P189" s="38"/>
      <c r="Q189" s="38"/>
      <c r="R189" s="38"/>
      <c r="S189" s="38"/>
      <c r="AC189" s="38"/>
      <c r="AD189" s="38"/>
      <c r="AE189" s="38"/>
      <c r="AF189" s="38"/>
      <c r="AG189" s="38"/>
      <c r="AH189" s="38"/>
      <c r="AI189" s="38"/>
      <c r="AJ189" s="38"/>
      <c r="AK189" s="38"/>
      <c r="AL189" s="38"/>
    </row>
    <row r="190" spans="1:38">
      <c r="A190" s="71"/>
      <c r="B190" s="71"/>
      <c r="C190" s="38"/>
      <c r="D190" s="71"/>
      <c r="E190" s="38"/>
      <c r="F190" s="71"/>
      <c r="G190" s="38"/>
      <c r="H190" s="71"/>
      <c r="I190" s="38"/>
      <c r="J190" s="38"/>
      <c r="K190" s="38"/>
      <c r="L190" s="38"/>
      <c r="M190" s="38"/>
      <c r="N190" s="38"/>
      <c r="O190" s="38"/>
      <c r="P190" s="38"/>
      <c r="Q190" s="38"/>
      <c r="R190" s="38"/>
      <c r="S190" s="38"/>
      <c r="AC190" s="38"/>
      <c r="AD190" s="38"/>
      <c r="AE190" s="38"/>
      <c r="AF190" s="38"/>
      <c r="AG190" s="38"/>
      <c r="AH190" s="38"/>
      <c r="AI190" s="38"/>
      <c r="AJ190" s="38"/>
      <c r="AK190" s="38"/>
      <c r="AL190" s="38"/>
    </row>
    <row r="191" spans="1:38">
      <c r="A191" s="71"/>
      <c r="B191" s="71"/>
      <c r="C191" s="38"/>
      <c r="D191" s="71"/>
      <c r="E191" s="38"/>
      <c r="F191" s="71"/>
      <c r="G191" s="38"/>
      <c r="H191" s="71"/>
      <c r="I191" s="38"/>
      <c r="J191" s="38"/>
      <c r="K191" s="38"/>
      <c r="L191" s="38"/>
      <c r="M191" s="38"/>
      <c r="N191" s="38"/>
      <c r="O191" s="38"/>
      <c r="P191" s="38"/>
      <c r="Q191" s="38"/>
      <c r="R191" s="38"/>
      <c r="S191" s="38"/>
      <c r="AC191" s="38"/>
      <c r="AD191" s="38"/>
      <c r="AE191" s="38"/>
      <c r="AF191" s="38"/>
      <c r="AG191" s="38"/>
      <c r="AH191" s="38"/>
      <c r="AI191" s="38"/>
      <c r="AJ191" s="38"/>
      <c r="AK191" s="38"/>
      <c r="AL191" s="38"/>
    </row>
    <row r="192" spans="1:38">
      <c r="A192" s="71"/>
      <c r="B192" s="71"/>
      <c r="C192" s="38"/>
      <c r="D192" s="71"/>
      <c r="E192" s="38"/>
      <c r="F192" s="71"/>
      <c r="G192" s="38"/>
      <c r="H192" s="71"/>
      <c r="I192" s="38"/>
      <c r="J192" s="38"/>
      <c r="K192" s="38"/>
      <c r="L192" s="38"/>
      <c r="M192" s="38"/>
      <c r="N192" s="38"/>
      <c r="O192" s="38"/>
      <c r="P192" s="38"/>
      <c r="Q192" s="38"/>
      <c r="R192" s="38"/>
      <c r="S192" s="38"/>
      <c r="AC192" s="38"/>
      <c r="AD192" s="38"/>
      <c r="AE192" s="38"/>
      <c r="AF192" s="38"/>
      <c r="AG192" s="38"/>
      <c r="AH192" s="38"/>
      <c r="AI192" s="38"/>
      <c r="AJ192" s="38"/>
      <c r="AK192" s="38"/>
      <c r="AL192" s="38"/>
    </row>
    <row r="193" spans="1:38">
      <c r="A193" s="71"/>
      <c r="B193" s="71"/>
      <c r="C193" s="38"/>
      <c r="D193" s="71"/>
      <c r="E193" s="38"/>
      <c r="F193" s="71"/>
      <c r="G193" s="38"/>
      <c r="H193" s="71"/>
      <c r="I193" s="38"/>
      <c r="J193" s="38"/>
      <c r="K193" s="38"/>
      <c r="L193" s="38"/>
      <c r="M193" s="38"/>
      <c r="N193" s="38"/>
      <c r="O193" s="38"/>
      <c r="P193" s="38"/>
      <c r="Q193" s="38"/>
      <c r="R193" s="38"/>
      <c r="S193" s="38"/>
      <c r="AC193" s="38"/>
      <c r="AD193" s="38"/>
      <c r="AE193" s="38"/>
      <c r="AF193" s="38"/>
      <c r="AG193" s="38"/>
      <c r="AH193" s="38"/>
      <c r="AI193" s="38"/>
      <c r="AJ193" s="38"/>
      <c r="AK193" s="38"/>
      <c r="AL193" s="38"/>
    </row>
    <row r="194" spans="1:38">
      <c r="A194" s="71"/>
      <c r="B194" s="71"/>
      <c r="C194" s="38"/>
      <c r="D194" s="71"/>
      <c r="E194" s="38"/>
      <c r="F194" s="71"/>
      <c r="G194" s="38"/>
      <c r="H194" s="71"/>
      <c r="I194" s="38"/>
      <c r="J194" s="38"/>
      <c r="K194" s="38"/>
      <c r="L194" s="38"/>
      <c r="M194" s="38"/>
      <c r="N194" s="38"/>
      <c r="O194" s="38"/>
      <c r="P194" s="38"/>
      <c r="Q194" s="38"/>
      <c r="R194" s="38"/>
      <c r="S194" s="38"/>
      <c r="AC194" s="38"/>
      <c r="AD194" s="38"/>
      <c r="AE194" s="38"/>
      <c r="AF194" s="38"/>
      <c r="AG194" s="38"/>
      <c r="AH194" s="38"/>
      <c r="AI194" s="38"/>
      <c r="AJ194" s="38"/>
      <c r="AK194" s="38"/>
      <c r="AL194" s="38"/>
    </row>
    <row r="195" spans="1:38">
      <c r="A195" s="71"/>
      <c r="B195" s="71"/>
      <c r="C195" s="38"/>
      <c r="D195" s="71"/>
      <c r="E195" s="38"/>
      <c r="F195" s="71"/>
      <c r="G195" s="38"/>
      <c r="H195" s="71"/>
      <c r="I195" s="38"/>
      <c r="J195" s="38"/>
      <c r="K195" s="38"/>
      <c r="L195" s="38"/>
      <c r="M195" s="38"/>
      <c r="N195" s="38"/>
      <c r="O195" s="38"/>
      <c r="P195" s="38"/>
      <c r="Q195" s="38"/>
      <c r="R195" s="38"/>
      <c r="S195" s="38"/>
      <c r="AC195" s="38"/>
      <c r="AD195" s="38"/>
      <c r="AE195" s="38"/>
      <c r="AF195" s="38"/>
      <c r="AG195" s="38"/>
      <c r="AH195" s="38"/>
      <c r="AI195" s="38"/>
      <c r="AJ195" s="38"/>
      <c r="AK195" s="38"/>
      <c r="AL195" s="38"/>
    </row>
    <row r="196" spans="1:38">
      <c r="A196" s="71"/>
      <c r="B196" s="71"/>
      <c r="C196" s="38"/>
      <c r="D196" s="71"/>
      <c r="E196" s="38"/>
      <c r="F196" s="71"/>
      <c r="G196" s="38"/>
      <c r="H196" s="71"/>
      <c r="I196" s="38"/>
      <c r="J196" s="38"/>
      <c r="K196" s="38"/>
      <c r="L196" s="38"/>
      <c r="M196" s="38"/>
      <c r="N196" s="38"/>
      <c r="O196" s="38"/>
      <c r="P196" s="38"/>
      <c r="Q196" s="38"/>
      <c r="R196" s="38"/>
      <c r="S196" s="38"/>
      <c r="AC196" s="38"/>
      <c r="AD196" s="38"/>
      <c r="AE196" s="38"/>
      <c r="AF196" s="38"/>
      <c r="AG196" s="38"/>
      <c r="AH196" s="38"/>
      <c r="AI196" s="38"/>
      <c r="AJ196" s="38"/>
      <c r="AK196" s="38"/>
      <c r="AL196" s="38"/>
    </row>
    <row r="197" spans="1:38">
      <c r="A197" s="71"/>
      <c r="B197" s="71"/>
      <c r="C197" s="38"/>
      <c r="D197" s="71"/>
      <c r="E197" s="38"/>
      <c r="F197" s="71"/>
      <c r="G197" s="38"/>
      <c r="H197" s="71"/>
      <c r="I197" s="38"/>
      <c r="J197" s="38"/>
      <c r="K197" s="38"/>
      <c r="L197" s="38"/>
      <c r="M197" s="38"/>
      <c r="N197" s="38"/>
      <c r="O197" s="38"/>
      <c r="P197" s="38"/>
      <c r="Q197" s="38"/>
      <c r="R197" s="38"/>
      <c r="S197" s="38"/>
      <c r="AC197" s="38"/>
      <c r="AD197" s="38"/>
      <c r="AE197" s="38"/>
      <c r="AF197" s="38"/>
      <c r="AG197" s="38"/>
      <c r="AH197" s="38"/>
      <c r="AI197" s="38"/>
      <c r="AJ197" s="38"/>
      <c r="AK197" s="38"/>
      <c r="AL197" s="38"/>
    </row>
    <row r="198" spans="1:38">
      <c r="A198" s="71"/>
      <c r="B198" s="71"/>
      <c r="C198" s="38"/>
      <c r="D198" s="71"/>
      <c r="E198" s="38"/>
      <c r="F198" s="71"/>
      <c r="G198" s="38"/>
      <c r="H198" s="71"/>
      <c r="I198" s="38"/>
      <c r="J198" s="38"/>
      <c r="K198" s="38"/>
      <c r="L198" s="38"/>
      <c r="M198" s="38"/>
      <c r="N198" s="38"/>
      <c r="O198" s="38"/>
      <c r="P198" s="38"/>
      <c r="Q198" s="38"/>
      <c r="R198" s="38"/>
      <c r="S198" s="38"/>
      <c r="AC198" s="38"/>
      <c r="AD198" s="38"/>
      <c r="AE198" s="38"/>
      <c r="AF198" s="38"/>
      <c r="AG198" s="38"/>
      <c r="AH198" s="38"/>
      <c r="AI198" s="38"/>
      <c r="AJ198" s="38"/>
      <c r="AK198" s="38"/>
      <c r="AL198" s="38"/>
    </row>
    <row r="199" spans="1:38">
      <c r="A199" s="71"/>
      <c r="B199" s="71"/>
      <c r="C199" s="38"/>
      <c r="D199" s="71"/>
      <c r="E199" s="38"/>
      <c r="F199" s="71"/>
      <c r="G199" s="38"/>
      <c r="H199" s="71"/>
      <c r="I199" s="38"/>
      <c r="J199" s="38"/>
      <c r="K199" s="38"/>
      <c r="L199" s="38"/>
      <c r="M199" s="38"/>
      <c r="N199" s="38"/>
      <c r="O199" s="38"/>
      <c r="P199" s="38"/>
      <c r="Q199" s="38"/>
      <c r="R199" s="38"/>
      <c r="S199" s="38"/>
      <c r="AC199" s="38"/>
      <c r="AD199" s="38"/>
      <c r="AE199" s="38"/>
      <c r="AF199" s="38"/>
      <c r="AG199" s="38"/>
      <c r="AH199" s="38"/>
      <c r="AI199" s="38"/>
      <c r="AJ199" s="38"/>
      <c r="AK199" s="38"/>
      <c r="AL199" s="38"/>
    </row>
    <row r="200" spans="1:38">
      <c r="A200" s="71"/>
      <c r="B200" s="71"/>
      <c r="C200" s="38"/>
      <c r="D200" s="71"/>
      <c r="E200" s="38"/>
      <c r="F200" s="71"/>
      <c r="G200" s="38"/>
      <c r="H200" s="71"/>
      <c r="I200" s="38"/>
      <c r="J200" s="38"/>
      <c r="K200" s="38"/>
      <c r="L200" s="38"/>
      <c r="M200" s="38"/>
      <c r="N200" s="38"/>
      <c r="O200" s="38"/>
      <c r="P200" s="38"/>
      <c r="Q200" s="38"/>
      <c r="R200" s="38"/>
      <c r="S200" s="38"/>
      <c r="AC200" s="38"/>
      <c r="AD200" s="38"/>
      <c r="AE200" s="38"/>
      <c r="AF200" s="38"/>
      <c r="AG200" s="38"/>
      <c r="AH200" s="38"/>
      <c r="AI200" s="38"/>
      <c r="AJ200" s="38"/>
      <c r="AK200" s="38"/>
      <c r="AL200" s="38"/>
    </row>
    <row r="201" spans="1:38">
      <c r="A201" s="71"/>
      <c r="B201" s="71"/>
      <c r="C201" s="38"/>
      <c r="D201" s="71"/>
      <c r="E201" s="38"/>
      <c r="F201" s="71"/>
      <c r="G201" s="38"/>
      <c r="H201" s="71"/>
      <c r="I201" s="38"/>
      <c r="J201" s="38"/>
      <c r="K201" s="38"/>
      <c r="L201" s="38"/>
      <c r="M201" s="38"/>
      <c r="N201" s="38"/>
      <c r="O201" s="38"/>
      <c r="P201" s="38"/>
      <c r="Q201" s="38"/>
      <c r="R201" s="38"/>
      <c r="S201" s="38"/>
      <c r="AC201" s="38"/>
      <c r="AD201" s="38"/>
      <c r="AE201" s="38"/>
      <c r="AF201" s="38"/>
      <c r="AG201" s="38"/>
      <c r="AH201" s="38"/>
      <c r="AI201" s="38"/>
      <c r="AJ201" s="38"/>
      <c r="AK201" s="38"/>
      <c r="AL201" s="38"/>
    </row>
    <row r="202" spans="1:38">
      <c r="A202" s="71"/>
      <c r="B202" s="71"/>
      <c r="C202" s="38"/>
      <c r="D202" s="71"/>
      <c r="E202" s="38"/>
      <c r="F202" s="71"/>
      <c r="G202" s="38"/>
      <c r="H202" s="71"/>
      <c r="I202" s="38"/>
      <c r="J202" s="38"/>
      <c r="K202" s="38"/>
      <c r="L202" s="38"/>
      <c r="M202" s="38"/>
      <c r="N202" s="38"/>
      <c r="O202" s="38"/>
      <c r="P202" s="38"/>
      <c r="Q202" s="38"/>
      <c r="R202" s="38"/>
      <c r="S202" s="38"/>
      <c r="AC202" s="38"/>
      <c r="AD202" s="38"/>
      <c r="AE202" s="38"/>
      <c r="AF202" s="38"/>
      <c r="AG202" s="38"/>
      <c r="AH202" s="38"/>
      <c r="AI202" s="38"/>
      <c r="AJ202" s="38"/>
      <c r="AK202" s="38"/>
      <c r="AL202" s="38"/>
    </row>
    <row r="203" spans="1:38">
      <c r="A203" s="71"/>
      <c r="B203" s="71"/>
      <c r="C203" s="38"/>
      <c r="D203" s="71"/>
      <c r="E203" s="38"/>
      <c r="F203" s="71"/>
      <c r="G203" s="38"/>
      <c r="H203" s="71"/>
      <c r="I203" s="38"/>
      <c r="J203" s="38"/>
      <c r="K203" s="38"/>
      <c r="L203" s="38"/>
      <c r="M203" s="38"/>
      <c r="N203" s="38"/>
      <c r="O203" s="38"/>
      <c r="P203" s="38"/>
      <c r="Q203" s="38"/>
      <c r="R203" s="38"/>
      <c r="S203" s="38"/>
      <c r="AC203" s="38"/>
      <c r="AD203" s="38"/>
      <c r="AE203" s="38"/>
      <c r="AF203" s="38"/>
      <c r="AG203" s="38"/>
      <c r="AH203" s="38"/>
      <c r="AI203" s="38"/>
      <c r="AJ203" s="38"/>
      <c r="AK203" s="38"/>
      <c r="AL203" s="38"/>
    </row>
    <row r="204" spans="1:38">
      <c r="A204" s="71"/>
      <c r="B204" s="71"/>
      <c r="C204" s="38"/>
      <c r="D204" s="71"/>
      <c r="E204" s="38"/>
      <c r="F204" s="71"/>
      <c r="G204" s="38"/>
      <c r="H204" s="71"/>
      <c r="I204" s="38"/>
      <c r="J204" s="38"/>
      <c r="K204" s="38"/>
      <c r="L204" s="38"/>
      <c r="M204" s="38"/>
      <c r="N204" s="38"/>
      <c r="O204" s="38"/>
      <c r="P204" s="38"/>
      <c r="Q204" s="38"/>
      <c r="R204" s="38"/>
      <c r="S204" s="38"/>
      <c r="AC204" s="38"/>
      <c r="AD204" s="38"/>
      <c r="AE204" s="38"/>
      <c r="AF204" s="38"/>
      <c r="AG204" s="38"/>
      <c r="AH204" s="38"/>
      <c r="AI204" s="38"/>
      <c r="AJ204" s="38"/>
      <c r="AK204" s="38"/>
      <c r="AL204" s="38"/>
    </row>
    <row r="205" spans="1:38">
      <c r="A205" s="71"/>
      <c r="B205" s="71"/>
      <c r="C205" s="38"/>
      <c r="D205" s="71"/>
      <c r="E205" s="38"/>
      <c r="F205" s="71"/>
      <c r="G205" s="38"/>
      <c r="H205" s="71"/>
      <c r="I205" s="38"/>
      <c r="J205" s="38"/>
      <c r="K205" s="38"/>
      <c r="L205" s="38"/>
      <c r="M205" s="38"/>
      <c r="N205" s="38"/>
      <c r="O205" s="38"/>
      <c r="P205" s="38"/>
      <c r="Q205" s="38"/>
      <c r="R205" s="38"/>
      <c r="S205" s="38"/>
      <c r="AC205" s="38"/>
      <c r="AD205" s="38"/>
      <c r="AE205" s="38"/>
      <c r="AF205" s="38"/>
      <c r="AG205" s="38"/>
      <c r="AH205" s="38"/>
      <c r="AI205" s="38"/>
      <c r="AJ205" s="38"/>
      <c r="AK205" s="38"/>
      <c r="AL205" s="38"/>
    </row>
    <row r="206" spans="1:38">
      <c r="A206" s="71"/>
      <c r="B206" s="71"/>
      <c r="C206" s="38"/>
      <c r="D206" s="71"/>
      <c r="E206" s="38"/>
      <c r="F206" s="71"/>
      <c r="G206" s="38"/>
      <c r="H206" s="71"/>
      <c r="I206" s="38"/>
      <c r="J206" s="38"/>
      <c r="K206" s="38"/>
      <c r="L206" s="38"/>
      <c r="M206" s="38"/>
      <c r="N206" s="38"/>
      <c r="O206" s="38"/>
      <c r="P206" s="38"/>
      <c r="Q206" s="38"/>
      <c r="R206" s="38"/>
      <c r="S206" s="38"/>
      <c r="AC206" s="38"/>
      <c r="AD206" s="38"/>
      <c r="AE206" s="38"/>
      <c r="AF206" s="38"/>
      <c r="AG206" s="38"/>
      <c r="AH206" s="38"/>
      <c r="AI206" s="38"/>
      <c r="AJ206" s="38"/>
      <c r="AK206" s="38"/>
      <c r="AL206" s="38"/>
    </row>
    <row r="207" spans="1:38">
      <c r="A207" s="71"/>
      <c r="B207" s="71"/>
      <c r="C207" s="38"/>
      <c r="D207" s="71"/>
      <c r="E207" s="38"/>
      <c r="F207" s="71"/>
      <c r="G207" s="38"/>
      <c r="H207" s="71"/>
      <c r="I207" s="38"/>
      <c r="J207" s="38"/>
      <c r="K207" s="38"/>
      <c r="L207" s="38"/>
      <c r="M207" s="38"/>
      <c r="N207" s="38"/>
      <c r="O207" s="38"/>
      <c r="P207" s="38"/>
      <c r="Q207" s="38"/>
      <c r="R207" s="38"/>
      <c r="S207" s="38"/>
      <c r="AC207" s="38"/>
      <c r="AD207" s="38"/>
      <c r="AE207" s="38"/>
      <c r="AF207" s="38"/>
      <c r="AG207" s="38"/>
      <c r="AH207" s="38"/>
      <c r="AI207" s="38"/>
      <c r="AJ207" s="38"/>
      <c r="AK207" s="38"/>
      <c r="AL207" s="38"/>
    </row>
    <row r="208" spans="1:38">
      <c r="A208" s="71"/>
      <c r="B208" s="71"/>
      <c r="C208" s="38"/>
      <c r="D208" s="71"/>
      <c r="E208" s="38"/>
      <c r="F208" s="71"/>
      <c r="G208" s="38"/>
      <c r="H208" s="71"/>
      <c r="I208" s="38"/>
      <c r="J208" s="38"/>
      <c r="K208" s="38"/>
      <c r="L208" s="38"/>
      <c r="M208" s="38"/>
      <c r="N208" s="38"/>
      <c r="O208" s="38"/>
      <c r="P208" s="38"/>
      <c r="Q208" s="38"/>
      <c r="R208" s="38"/>
      <c r="S208" s="38"/>
      <c r="AC208" s="38"/>
      <c r="AD208" s="38"/>
      <c r="AE208" s="38"/>
      <c r="AF208" s="38"/>
      <c r="AG208" s="38"/>
      <c r="AH208" s="38"/>
      <c r="AI208" s="38"/>
      <c r="AJ208" s="38"/>
      <c r="AK208" s="38"/>
      <c r="AL208" s="38"/>
    </row>
    <row r="209" spans="1:38">
      <c r="A209" s="71"/>
      <c r="B209" s="71"/>
      <c r="C209" s="38"/>
      <c r="D209" s="71"/>
      <c r="E209" s="38"/>
      <c r="F209" s="71"/>
      <c r="G209" s="38"/>
      <c r="H209" s="71"/>
      <c r="I209" s="38"/>
      <c r="J209" s="38"/>
      <c r="K209" s="38"/>
      <c r="L209" s="38"/>
      <c r="M209" s="38"/>
      <c r="N209" s="38"/>
      <c r="O209" s="38"/>
      <c r="P209" s="38"/>
      <c r="Q209" s="38"/>
      <c r="R209" s="38"/>
      <c r="S209" s="38"/>
      <c r="AC209" s="38"/>
      <c r="AD209" s="38"/>
      <c r="AE209" s="38"/>
      <c r="AF209" s="38"/>
      <c r="AG209" s="38"/>
      <c r="AH209" s="38"/>
      <c r="AI209" s="38"/>
      <c r="AJ209" s="38"/>
      <c r="AK209" s="38"/>
      <c r="AL209" s="38"/>
    </row>
    <row r="210" spans="1:38">
      <c r="A210" s="71"/>
      <c r="B210" s="71"/>
      <c r="C210" s="38"/>
      <c r="D210" s="71"/>
      <c r="E210" s="38"/>
      <c r="F210" s="71"/>
      <c r="G210" s="38"/>
      <c r="H210" s="71"/>
      <c r="I210" s="38"/>
      <c r="J210" s="38"/>
      <c r="K210" s="38"/>
      <c r="L210" s="38"/>
      <c r="M210" s="38"/>
      <c r="N210" s="38"/>
      <c r="O210" s="38"/>
      <c r="P210" s="38"/>
      <c r="Q210" s="38"/>
      <c r="R210" s="38"/>
      <c r="S210" s="38"/>
      <c r="AC210" s="38"/>
      <c r="AD210" s="38"/>
      <c r="AE210" s="38"/>
      <c r="AF210" s="38"/>
      <c r="AG210" s="38"/>
      <c r="AH210" s="38"/>
      <c r="AI210" s="38"/>
      <c r="AJ210" s="38"/>
      <c r="AK210" s="38"/>
      <c r="AL210" s="38"/>
    </row>
    <row r="211" spans="1:38">
      <c r="A211" s="71"/>
      <c r="B211" s="71"/>
      <c r="C211" s="38"/>
      <c r="D211" s="71"/>
      <c r="E211" s="38"/>
      <c r="F211" s="71"/>
      <c r="G211" s="38"/>
      <c r="H211" s="71"/>
      <c r="I211" s="38"/>
      <c r="J211" s="38"/>
      <c r="K211" s="38"/>
      <c r="L211" s="38"/>
      <c r="M211" s="38"/>
      <c r="N211" s="38"/>
      <c r="O211" s="38"/>
      <c r="P211" s="38"/>
      <c r="Q211" s="38"/>
      <c r="R211" s="38"/>
      <c r="S211" s="38"/>
      <c r="AC211" s="38"/>
      <c r="AD211" s="38"/>
      <c r="AE211" s="38"/>
      <c r="AF211" s="38"/>
      <c r="AG211" s="38"/>
      <c r="AH211" s="38"/>
      <c r="AI211" s="38"/>
      <c r="AJ211" s="38"/>
      <c r="AK211" s="38"/>
      <c r="AL211" s="38"/>
    </row>
    <row r="212" spans="1:38">
      <c r="A212" s="71"/>
      <c r="B212" s="71"/>
      <c r="C212" s="38"/>
      <c r="D212" s="71"/>
      <c r="E212" s="38"/>
      <c r="F212" s="71"/>
      <c r="G212" s="38"/>
      <c r="H212" s="71"/>
      <c r="I212" s="38"/>
      <c r="J212" s="38"/>
      <c r="K212" s="38"/>
      <c r="L212" s="38"/>
      <c r="M212" s="38"/>
      <c r="N212" s="38"/>
      <c r="O212" s="38"/>
      <c r="P212" s="38"/>
      <c r="Q212" s="38"/>
      <c r="R212" s="38"/>
      <c r="S212" s="38"/>
      <c r="AC212" s="38"/>
      <c r="AD212" s="38"/>
      <c r="AE212" s="38"/>
      <c r="AF212" s="38"/>
      <c r="AG212" s="38"/>
      <c r="AH212" s="38"/>
      <c r="AI212" s="38"/>
      <c r="AJ212" s="38"/>
      <c r="AK212" s="38"/>
      <c r="AL212" s="38"/>
    </row>
    <row r="213" spans="1:38">
      <c r="A213" s="71"/>
      <c r="B213" s="71"/>
      <c r="C213" s="38"/>
      <c r="D213" s="71"/>
      <c r="E213" s="38"/>
      <c r="F213" s="71"/>
      <c r="G213" s="38"/>
      <c r="H213" s="71"/>
      <c r="I213" s="38"/>
      <c r="J213" s="38"/>
      <c r="K213" s="38"/>
      <c r="L213" s="38"/>
      <c r="M213" s="38"/>
      <c r="N213" s="38"/>
      <c r="O213" s="38"/>
      <c r="P213" s="38"/>
      <c r="Q213" s="38"/>
      <c r="R213" s="38"/>
      <c r="S213" s="38"/>
      <c r="AC213" s="38"/>
      <c r="AD213" s="38"/>
      <c r="AE213" s="38"/>
      <c r="AF213" s="38"/>
      <c r="AG213" s="38"/>
      <c r="AH213" s="38"/>
      <c r="AI213" s="38"/>
      <c r="AJ213" s="38"/>
      <c r="AK213" s="38"/>
      <c r="AL213" s="38"/>
    </row>
    <row r="214" spans="1:38">
      <c r="A214" s="71"/>
      <c r="B214" s="71"/>
      <c r="C214" s="38"/>
      <c r="D214" s="71"/>
      <c r="E214" s="38"/>
      <c r="F214" s="71"/>
      <c r="G214" s="38"/>
      <c r="H214" s="71"/>
      <c r="I214" s="38"/>
      <c r="J214" s="38"/>
      <c r="K214" s="38"/>
      <c r="L214" s="38"/>
      <c r="M214" s="38"/>
      <c r="N214" s="38"/>
      <c r="O214" s="38"/>
      <c r="P214" s="38"/>
      <c r="Q214" s="38"/>
      <c r="R214" s="38"/>
      <c r="S214" s="38"/>
      <c r="AC214" s="38"/>
      <c r="AD214" s="38"/>
      <c r="AE214" s="38"/>
      <c r="AF214" s="38"/>
      <c r="AG214" s="38"/>
      <c r="AH214" s="38"/>
      <c r="AI214" s="38"/>
      <c r="AJ214" s="38"/>
      <c r="AK214" s="38"/>
      <c r="AL214" s="38"/>
    </row>
    <row r="215" spans="1:38">
      <c r="A215" s="71"/>
      <c r="B215" s="71"/>
      <c r="C215" s="38"/>
      <c r="D215" s="71"/>
      <c r="E215" s="38"/>
      <c r="F215" s="71"/>
      <c r="G215" s="38"/>
      <c r="H215" s="71"/>
      <c r="I215" s="38"/>
      <c r="J215" s="38"/>
      <c r="K215" s="38"/>
      <c r="L215" s="38"/>
      <c r="M215" s="38"/>
      <c r="N215" s="38"/>
      <c r="O215" s="38"/>
      <c r="P215" s="38"/>
      <c r="Q215" s="38"/>
      <c r="R215" s="38"/>
      <c r="S215" s="38"/>
      <c r="AC215" s="38"/>
      <c r="AD215" s="38"/>
      <c r="AE215" s="38"/>
      <c r="AF215" s="38"/>
      <c r="AG215" s="38"/>
      <c r="AH215" s="38"/>
      <c r="AI215" s="38"/>
      <c r="AJ215" s="38"/>
      <c r="AK215" s="38"/>
      <c r="AL215" s="38"/>
    </row>
    <row r="216" spans="1:38">
      <c r="A216" s="71"/>
      <c r="B216" s="71"/>
      <c r="C216" s="38"/>
      <c r="D216" s="71"/>
      <c r="E216" s="38"/>
      <c r="F216" s="71"/>
      <c r="G216" s="38"/>
      <c r="H216" s="71"/>
      <c r="I216" s="38"/>
      <c r="J216" s="38"/>
      <c r="K216" s="38"/>
      <c r="L216" s="38"/>
      <c r="M216" s="38"/>
      <c r="N216" s="38"/>
      <c r="O216" s="38"/>
      <c r="P216" s="38"/>
      <c r="Q216" s="38"/>
      <c r="R216" s="38"/>
      <c r="S216" s="38"/>
      <c r="AC216" s="38"/>
      <c r="AD216" s="38"/>
      <c r="AE216" s="38"/>
      <c r="AF216" s="38"/>
      <c r="AG216" s="38"/>
      <c r="AH216" s="38"/>
      <c r="AI216" s="38"/>
      <c r="AJ216" s="38"/>
      <c r="AK216" s="38"/>
      <c r="AL216" s="38"/>
    </row>
    <row r="217" spans="1:38">
      <c r="A217" s="71"/>
      <c r="B217" s="71"/>
      <c r="C217" s="38"/>
      <c r="D217" s="71"/>
      <c r="E217" s="38"/>
      <c r="F217" s="71"/>
      <c r="G217" s="38"/>
      <c r="H217" s="71"/>
      <c r="I217" s="38"/>
      <c r="J217" s="38"/>
      <c r="K217" s="38"/>
      <c r="L217" s="38"/>
      <c r="M217" s="38"/>
      <c r="N217" s="38"/>
      <c r="O217" s="38"/>
      <c r="P217" s="38"/>
      <c r="Q217" s="38"/>
      <c r="R217" s="38"/>
      <c r="S217" s="38"/>
      <c r="AC217" s="38"/>
      <c r="AD217" s="38"/>
      <c r="AE217" s="38"/>
      <c r="AF217" s="38"/>
      <c r="AG217" s="38"/>
      <c r="AH217" s="38"/>
      <c r="AI217" s="38"/>
      <c r="AJ217" s="38"/>
      <c r="AK217" s="38"/>
      <c r="AL217" s="38"/>
    </row>
    <row r="218" spans="1:38">
      <c r="A218" s="71"/>
      <c r="B218" s="71"/>
      <c r="C218" s="38"/>
      <c r="D218" s="71"/>
      <c r="E218" s="38"/>
      <c r="F218" s="71"/>
      <c r="G218" s="38"/>
      <c r="H218" s="71"/>
      <c r="I218" s="38"/>
      <c r="J218" s="38"/>
      <c r="K218" s="38"/>
      <c r="L218" s="38"/>
      <c r="M218" s="38"/>
      <c r="N218" s="38"/>
      <c r="O218" s="38"/>
      <c r="P218" s="38"/>
      <c r="Q218" s="38"/>
      <c r="R218" s="38"/>
      <c r="S218" s="38"/>
      <c r="AC218" s="38"/>
      <c r="AD218" s="38"/>
      <c r="AE218" s="38"/>
      <c r="AF218" s="38"/>
      <c r="AG218" s="38"/>
      <c r="AH218" s="38"/>
      <c r="AI218" s="38"/>
      <c r="AJ218" s="38"/>
      <c r="AK218" s="38"/>
      <c r="AL218" s="38"/>
    </row>
    <row r="219" spans="1:38">
      <c r="A219" s="71"/>
      <c r="B219" s="71"/>
      <c r="C219" s="38"/>
      <c r="D219" s="71"/>
      <c r="E219" s="38"/>
      <c r="F219" s="71"/>
      <c r="G219" s="38"/>
      <c r="H219" s="71"/>
      <c r="I219" s="38"/>
      <c r="J219" s="38"/>
      <c r="K219" s="38"/>
      <c r="L219" s="38"/>
      <c r="M219" s="38"/>
      <c r="N219" s="38"/>
      <c r="O219" s="38"/>
      <c r="P219" s="38"/>
      <c r="Q219" s="38"/>
      <c r="R219" s="38"/>
      <c r="S219" s="38"/>
      <c r="AC219" s="38"/>
      <c r="AD219" s="38"/>
      <c r="AE219" s="38"/>
      <c r="AF219" s="38"/>
      <c r="AG219" s="38"/>
      <c r="AH219" s="38"/>
      <c r="AI219" s="38"/>
      <c r="AJ219" s="38"/>
      <c r="AK219" s="38"/>
      <c r="AL219" s="38"/>
    </row>
    <row r="220" spans="1:38">
      <c r="A220" s="71"/>
      <c r="B220" s="71"/>
      <c r="C220" s="38"/>
      <c r="D220" s="71"/>
      <c r="E220" s="38"/>
      <c r="F220" s="71"/>
      <c r="G220" s="38"/>
      <c r="H220" s="71"/>
      <c r="I220" s="38"/>
      <c r="J220" s="38"/>
      <c r="K220" s="38"/>
      <c r="L220" s="38"/>
      <c r="M220" s="38"/>
      <c r="N220" s="38"/>
      <c r="O220" s="38"/>
      <c r="P220" s="38"/>
      <c r="Q220" s="38"/>
      <c r="R220" s="38"/>
      <c r="S220" s="38"/>
      <c r="AC220" s="38"/>
      <c r="AD220" s="38"/>
      <c r="AE220" s="38"/>
      <c r="AF220" s="38"/>
      <c r="AG220" s="38"/>
      <c r="AH220" s="38"/>
      <c r="AI220" s="38"/>
      <c r="AJ220" s="38"/>
      <c r="AK220" s="38"/>
      <c r="AL220" s="38"/>
    </row>
    <row r="221" spans="1:38">
      <c r="A221" s="71"/>
      <c r="B221" s="71"/>
      <c r="C221" s="38"/>
      <c r="D221" s="71"/>
      <c r="E221" s="38"/>
      <c r="F221" s="71"/>
      <c r="G221" s="38"/>
      <c r="H221" s="71"/>
      <c r="I221" s="38"/>
      <c r="J221" s="38"/>
      <c r="K221" s="38"/>
      <c r="L221" s="38"/>
      <c r="M221" s="38"/>
      <c r="N221" s="38"/>
      <c r="O221" s="38"/>
      <c r="P221" s="38"/>
      <c r="Q221" s="38"/>
      <c r="R221" s="38"/>
      <c r="S221" s="38"/>
      <c r="AC221" s="38"/>
      <c r="AD221" s="38"/>
      <c r="AE221" s="38"/>
      <c r="AF221" s="38"/>
      <c r="AG221" s="38"/>
      <c r="AH221" s="38"/>
      <c r="AI221" s="38"/>
      <c r="AJ221" s="38"/>
      <c r="AK221" s="38"/>
      <c r="AL221" s="38"/>
    </row>
    <row r="222" spans="1:38">
      <c r="A222" s="71"/>
      <c r="B222" s="71"/>
      <c r="C222" s="38"/>
      <c r="D222" s="71"/>
      <c r="E222" s="38"/>
      <c r="F222" s="71"/>
      <c r="G222" s="38"/>
      <c r="H222" s="71"/>
      <c r="I222" s="38"/>
      <c r="J222" s="38"/>
      <c r="K222" s="38"/>
      <c r="L222" s="38"/>
      <c r="M222" s="38"/>
      <c r="N222" s="38"/>
      <c r="O222" s="38"/>
      <c r="P222" s="38"/>
      <c r="Q222" s="38"/>
      <c r="R222" s="38"/>
      <c r="S222" s="38"/>
      <c r="AC222" s="38"/>
      <c r="AD222" s="38"/>
      <c r="AE222" s="38"/>
      <c r="AF222" s="38"/>
      <c r="AG222" s="38"/>
      <c r="AH222" s="38"/>
      <c r="AI222" s="38"/>
      <c r="AJ222" s="38"/>
      <c r="AK222" s="38"/>
      <c r="AL222" s="38"/>
    </row>
    <row r="223" spans="1:38">
      <c r="A223" s="71"/>
      <c r="B223" s="71"/>
      <c r="C223" s="38"/>
      <c r="D223" s="71"/>
      <c r="E223" s="38"/>
      <c r="F223" s="71"/>
      <c r="G223" s="38"/>
      <c r="H223" s="71"/>
      <c r="I223" s="38"/>
      <c r="J223" s="38"/>
      <c r="K223" s="38"/>
      <c r="L223" s="38"/>
      <c r="M223" s="38"/>
      <c r="N223" s="38"/>
      <c r="O223" s="38"/>
      <c r="P223" s="38"/>
      <c r="Q223" s="38"/>
      <c r="R223" s="38"/>
      <c r="S223" s="38"/>
      <c r="AC223" s="38"/>
      <c r="AD223" s="38"/>
      <c r="AE223" s="38"/>
      <c r="AF223" s="38"/>
      <c r="AG223" s="38"/>
      <c r="AH223" s="38"/>
      <c r="AI223" s="38"/>
      <c r="AJ223" s="38"/>
      <c r="AK223" s="38"/>
      <c r="AL223" s="38"/>
    </row>
    <row r="224" spans="1:38">
      <c r="A224" s="71"/>
      <c r="B224" s="71"/>
      <c r="C224" s="38"/>
      <c r="D224" s="71"/>
      <c r="E224" s="38"/>
      <c r="F224" s="71"/>
      <c r="G224" s="38"/>
      <c r="H224" s="71"/>
      <c r="I224" s="38"/>
      <c r="J224" s="38"/>
      <c r="K224" s="38"/>
      <c r="L224" s="38"/>
      <c r="M224" s="38"/>
      <c r="N224" s="38"/>
      <c r="O224" s="38"/>
      <c r="P224" s="38"/>
      <c r="Q224" s="38"/>
      <c r="R224" s="38"/>
      <c r="S224" s="38"/>
      <c r="AC224" s="38"/>
      <c r="AD224" s="38"/>
      <c r="AE224" s="38"/>
      <c r="AF224" s="38"/>
      <c r="AG224" s="38"/>
      <c r="AH224" s="38"/>
      <c r="AI224" s="38"/>
      <c r="AJ224" s="38"/>
      <c r="AK224" s="38"/>
      <c r="AL224" s="38"/>
    </row>
    <row r="225" spans="1:38">
      <c r="A225" s="71"/>
      <c r="B225" s="71"/>
      <c r="C225" s="38"/>
      <c r="D225" s="71"/>
      <c r="E225" s="38"/>
      <c r="F225" s="71"/>
      <c r="G225" s="38"/>
      <c r="H225" s="71"/>
      <c r="I225" s="38"/>
      <c r="J225" s="38"/>
      <c r="K225" s="38"/>
      <c r="L225" s="38"/>
      <c r="M225" s="38"/>
      <c r="N225" s="38"/>
      <c r="O225" s="38"/>
      <c r="P225" s="38"/>
      <c r="Q225" s="38"/>
      <c r="R225" s="38"/>
      <c r="S225" s="38"/>
      <c r="AC225" s="38"/>
      <c r="AD225" s="38"/>
      <c r="AE225" s="38"/>
      <c r="AF225" s="38"/>
      <c r="AG225" s="38"/>
      <c r="AH225" s="38"/>
      <c r="AI225" s="38"/>
      <c r="AJ225" s="38"/>
      <c r="AK225" s="38"/>
      <c r="AL225" s="38"/>
    </row>
    <row r="226" spans="1:38">
      <c r="A226" s="71"/>
      <c r="B226" s="71"/>
      <c r="C226" s="38"/>
      <c r="D226" s="71"/>
      <c r="E226" s="38"/>
      <c r="F226" s="71"/>
      <c r="G226" s="38"/>
      <c r="H226" s="71"/>
      <c r="I226" s="38"/>
      <c r="J226" s="38"/>
      <c r="K226" s="38"/>
      <c r="L226" s="38"/>
      <c r="M226" s="38"/>
      <c r="N226" s="38"/>
      <c r="O226" s="38"/>
      <c r="P226" s="38"/>
      <c r="Q226" s="38"/>
      <c r="R226" s="38"/>
      <c r="S226" s="38"/>
      <c r="AC226" s="38"/>
      <c r="AD226" s="38"/>
      <c r="AE226" s="38"/>
      <c r="AF226" s="38"/>
      <c r="AG226" s="38"/>
      <c r="AH226" s="38"/>
      <c r="AI226" s="38"/>
      <c r="AJ226" s="38"/>
      <c r="AK226" s="38"/>
      <c r="AL226" s="38"/>
    </row>
    <row r="227" spans="1:38">
      <c r="A227" s="71"/>
      <c r="B227" s="71"/>
      <c r="C227" s="38"/>
      <c r="D227" s="71"/>
      <c r="E227" s="38"/>
      <c r="F227" s="71"/>
      <c r="G227" s="38"/>
      <c r="H227" s="71"/>
      <c r="I227" s="38"/>
      <c r="J227" s="38"/>
      <c r="K227" s="38"/>
      <c r="L227" s="38"/>
      <c r="M227" s="38"/>
      <c r="N227" s="38"/>
      <c r="O227" s="38"/>
      <c r="P227" s="38"/>
      <c r="Q227" s="38"/>
      <c r="R227" s="38"/>
      <c r="S227" s="38"/>
      <c r="AC227" s="38"/>
      <c r="AD227" s="38"/>
      <c r="AE227" s="38"/>
      <c r="AF227" s="38"/>
      <c r="AG227" s="38"/>
      <c r="AH227" s="38"/>
      <c r="AI227" s="38"/>
      <c r="AJ227" s="38"/>
      <c r="AK227" s="38"/>
      <c r="AL227" s="38"/>
    </row>
    <row r="228" spans="1:38">
      <c r="A228" s="71"/>
      <c r="B228" s="71"/>
      <c r="C228" s="38"/>
      <c r="D228" s="71"/>
      <c r="E228" s="38"/>
      <c r="F228" s="71"/>
      <c r="G228" s="38"/>
      <c r="H228" s="71"/>
      <c r="I228" s="38"/>
      <c r="J228" s="38"/>
      <c r="K228" s="38"/>
      <c r="L228" s="38"/>
      <c r="M228" s="38"/>
      <c r="N228" s="38"/>
      <c r="O228" s="38"/>
      <c r="P228" s="38"/>
      <c r="Q228" s="38"/>
      <c r="R228" s="38"/>
      <c r="S228" s="38"/>
      <c r="AC228" s="38"/>
      <c r="AD228" s="38"/>
      <c r="AE228" s="38"/>
      <c r="AF228" s="38"/>
      <c r="AG228" s="38"/>
      <c r="AH228" s="38"/>
      <c r="AI228" s="38"/>
      <c r="AJ228" s="38"/>
      <c r="AK228" s="38"/>
      <c r="AL228" s="38"/>
    </row>
    <row r="229" spans="1:38">
      <c r="A229" s="71"/>
      <c r="B229" s="71"/>
      <c r="C229" s="38"/>
      <c r="D229" s="71"/>
      <c r="E229" s="38"/>
      <c r="F229" s="71"/>
      <c r="G229" s="38"/>
      <c r="H229" s="71"/>
      <c r="I229" s="38"/>
      <c r="J229" s="38"/>
      <c r="K229" s="38"/>
      <c r="L229" s="38"/>
      <c r="M229" s="38"/>
      <c r="N229" s="38"/>
      <c r="O229" s="38"/>
      <c r="P229" s="38"/>
      <c r="Q229" s="38"/>
      <c r="R229" s="38"/>
      <c r="S229" s="38"/>
      <c r="AC229" s="38"/>
      <c r="AD229" s="38"/>
      <c r="AE229" s="38"/>
      <c r="AF229" s="38"/>
      <c r="AG229" s="38"/>
      <c r="AH229" s="38"/>
      <c r="AI229" s="38"/>
      <c r="AJ229" s="38"/>
      <c r="AK229" s="38"/>
      <c r="AL229" s="38"/>
    </row>
    <row r="230" spans="1:38">
      <c r="A230" s="71"/>
      <c r="B230" s="71"/>
      <c r="C230" s="38"/>
      <c r="D230" s="71"/>
      <c r="E230" s="38"/>
      <c r="F230" s="71"/>
      <c r="G230" s="38"/>
      <c r="H230" s="71"/>
      <c r="I230" s="38"/>
      <c r="J230" s="38"/>
      <c r="K230" s="38"/>
      <c r="L230" s="38"/>
      <c r="M230" s="38"/>
      <c r="N230" s="38"/>
      <c r="O230" s="38"/>
      <c r="P230" s="38"/>
      <c r="Q230" s="38"/>
      <c r="R230" s="38"/>
      <c r="S230" s="38"/>
      <c r="AC230" s="38"/>
      <c r="AD230" s="38"/>
      <c r="AE230" s="38"/>
      <c r="AF230" s="38"/>
      <c r="AG230" s="38"/>
      <c r="AH230" s="38"/>
      <c r="AI230" s="38"/>
      <c r="AJ230" s="38"/>
      <c r="AK230" s="38"/>
      <c r="AL230" s="38"/>
    </row>
    <row r="231" spans="1:38">
      <c r="A231" s="71"/>
      <c r="B231" s="71"/>
      <c r="C231" s="38"/>
      <c r="D231" s="71"/>
      <c r="E231" s="38"/>
      <c r="F231" s="71"/>
      <c r="G231" s="38"/>
      <c r="H231" s="71"/>
      <c r="I231" s="38"/>
      <c r="J231" s="38"/>
      <c r="K231" s="38"/>
      <c r="L231" s="38"/>
      <c r="M231" s="38"/>
      <c r="N231" s="38"/>
      <c r="O231" s="38"/>
      <c r="P231" s="38"/>
      <c r="Q231" s="38"/>
      <c r="R231" s="38"/>
      <c r="S231" s="38"/>
      <c r="AC231" s="38"/>
      <c r="AD231" s="38"/>
      <c r="AE231" s="38"/>
      <c r="AF231" s="38"/>
      <c r="AG231" s="38"/>
      <c r="AH231" s="38"/>
      <c r="AI231" s="38"/>
      <c r="AJ231" s="38"/>
      <c r="AK231" s="38"/>
      <c r="AL231" s="38"/>
    </row>
    <row r="232" spans="1:38">
      <c r="A232" s="71"/>
      <c r="B232" s="71"/>
      <c r="C232" s="38"/>
      <c r="D232" s="71"/>
      <c r="E232" s="38"/>
      <c r="F232" s="71"/>
      <c r="G232" s="38"/>
      <c r="H232" s="71"/>
      <c r="I232" s="38"/>
      <c r="J232" s="38"/>
      <c r="K232" s="38"/>
      <c r="L232" s="38"/>
      <c r="M232" s="38"/>
      <c r="N232" s="38"/>
      <c r="O232" s="38"/>
      <c r="P232" s="38"/>
      <c r="Q232" s="38"/>
      <c r="R232" s="38"/>
      <c r="S232" s="38"/>
      <c r="AC232" s="38"/>
      <c r="AD232" s="38"/>
      <c r="AE232" s="38"/>
      <c r="AF232" s="38"/>
      <c r="AG232" s="38"/>
      <c r="AH232" s="38"/>
      <c r="AI232" s="38"/>
      <c r="AJ232" s="38"/>
      <c r="AK232" s="38"/>
      <c r="AL232" s="38"/>
    </row>
    <row r="233" spans="1:38">
      <c r="A233" s="71"/>
      <c r="B233" s="71"/>
      <c r="C233" s="38"/>
      <c r="D233" s="71"/>
      <c r="E233" s="38"/>
      <c r="F233" s="71"/>
      <c r="G233" s="38"/>
      <c r="H233" s="71"/>
      <c r="I233" s="38"/>
      <c r="J233" s="38"/>
      <c r="K233" s="38"/>
      <c r="L233" s="38"/>
      <c r="M233" s="38"/>
      <c r="N233" s="38"/>
      <c r="O233" s="38"/>
      <c r="P233" s="38"/>
      <c r="Q233" s="38"/>
      <c r="R233" s="38"/>
      <c r="S233" s="38"/>
      <c r="AC233" s="38"/>
      <c r="AD233" s="38"/>
      <c r="AE233" s="38"/>
      <c r="AF233" s="38"/>
      <c r="AG233" s="38"/>
      <c r="AH233" s="38"/>
      <c r="AI233" s="38"/>
      <c r="AJ233" s="38"/>
      <c r="AK233" s="38"/>
      <c r="AL233" s="38"/>
    </row>
    <row r="234" spans="1:38">
      <c r="A234" s="71"/>
      <c r="B234" s="71"/>
      <c r="C234" s="38"/>
      <c r="D234" s="71"/>
      <c r="E234" s="38"/>
      <c r="F234" s="71"/>
      <c r="G234" s="38"/>
      <c r="H234" s="71"/>
      <c r="I234" s="38"/>
      <c r="J234" s="38"/>
      <c r="K234" s="38"/>
      <c r="L234" s="38"/>
      <c r="M234" s="38"/>
      <c r="N234" s="38"/>
      <c r="O234" s="38"/>
      <c r="P234" s="38"/>
      <c r="Q234" s="38"/>
      <c r="R234" s="38"/>
      <c r="S234" s="38"/>
      <c r="AC234" s="38"/>
      <c r="AD234" s="38"/>
      <c r="AE234" s="38"/>
      <c r="AF234" s="38"/>
      <c r="AG234" s="38"/>
      <c r="AH234" s="38"/>
      <c r="AI234" s="38"/>
      <c r="AJ234" s="38"/>
      <c r="AK234" s="38"/>
      <c r="AL234" s="38"/>
    </row>
    <row r="235" spans="1:38">
      <c r="A235" s="71"/>
      <c r="B235" s="71"/>
      <c r="C235" s="38"/>
      <c r="D235" s="71"/>
      <c r="E235" s="38"/>
      <c r="F235" s="71"/>
      <c r="G235" s="38"/>
      <c r="H235" s="71"/>
      <c r="I235" s="38"/>
      <c r="J235" s="38"/>
      <c r="K235" s="38"/>
      <c r="L235" s="38"/>
      <c r="M235" s="38"/>
      <c r="N235" s="38"/>
      <c r="O235" s="38"/>
      <c r="P235" s="38"/>
      <c r="Q235" s="38"/>
      <c r="R235" s="38"/>
      <c r="S235" s="38"/>
      <c r="AC235" s="38"/>
      <c r="AD235" s="38"/>
      <c r="AE235" s="38"/>
      <c r="AF235" s="38"/>
      <c r="AG235" s="38"/>
      <c r="AH235" s="38"/>
      <c r="AI235" s="38"/>
      <c r="AJ235" s="38"/>
      <c r="AK235" s="38"/>
      <c r="AL235" s="38"/>
    </row>
    <row r="236" spans="1:38">
      <c r="A236" s="71"/>
      <c r="B236" s="71"/>
      <c r="C236" s="38"/>
      <c r="D236" s="71"/>
      <c r="E236" s="38"/>
      <c r="F236" s="71"/>
      <c r="G236" s="38"/>
      <c r="H236" s="71"/>
      <c r="I236" s="38"/>
      <c r="J236" s="38"/>
      <c r="K236" s="38"/>
      <c r="L236" s="38"/>
      <c r="M236" s="38"/>
      <c r="N236" s="38"/>
      <c r="O236" s="38"/>
      <c r="P236" s="38"/>
      <c r="Q236" s="38"/>
      <c r="R236" s="38"/>
      <c r="S236" s="38"/>
      <c r="AC236" s="38"/>
      <c r="AD236" s="38"/>
      <c r="AE236" s="38"/>
      <c r="AF236" s="38"/>
      <c r="AG236" s="38"/>
      <c r="AH236" s="38"/>
      <c r="AI236" s="38"/>
      <c r="AJ236" s="38"/>
      <c r="AK236" s="38"/>
      <c r="AL236" s="38"/>
    </row>
    <row r="237" spans="1:38">
      <c r="A237" s="71"/>
      <c r="B237" s="71"/>
      <c r="C237" s="38"/>
      <c r="D237" s="71"/>
      <c r="E237" s="38"/>
      <c r="F237" s="71"/>
      <c r="G237" s="38"/>
      <c r="H237" s="71"/>
      <c r="I237" s="38"/>
      <c r="J237" s="38"/>
      <c r="K237" s="38"/>
      <c r="L237" s="38"/>
      <c r="M237" s="38"/>
      <c r="N237" s="38"/>
      <c r="O237" s="38"/>
      <c r="P237" s="38"/>
      <c r="Q237" s="38"/>
      <c r="R237" s="38"/>
      <c r="S237" s="38"/>
      <c r="AC237" s="38"/>
      <c r="AD237" s="38"/>
      <c r="AE237" s="38"/>
      <c r="AF237" s="38"/>
      <c r="AG237" s="38"/>
      <c r="AH237" s="38"/>
      <c r="AI237" s="38"/>
      <c r="AJ237" s="38"/>
      <c r="AK237" s="38"/>
      <c r="AL237" s="38"/>
    </row>
    <row r="238" spans="1:38">
      <c r="A238" s="71"/>
      <c r="B238" s="71"/>
      <c r="C238" s="38"/>
      <c r="D238" s="71"/>
      <c r="E238" s="38"/>
      <c r="F238" s="71"/>
      <c r="G238" s="38"/>
      <c r="H238" s="71"/>
      <c r="I238" s="38"/>
      <c r="J238" s="38"/>
      <c r="K238" s="38"/>
      <c r="L238" s="38"/>
      <c r="M238" s="38"/>
      <c r="N238" s="38"/>
      <c r="O238" s="38"/>
      <c r="P238" s="38"/>
      <c r="Q238" s="38"/>
      <c r="R238" s="38"/>
      <c r="S238" s="38"/>
      <c r="AC238" s="38"/>
      <c r="AD238" s="38"/>
      <c r="AE238" s="38"/>
      <c r="AF238" s="38"/>
      <c r="AG238" s="38"/>
      <c r="AH238" s="38"/>
      <c r="AI238" s="38"/>
      <c r="AJ238" s="38"/>
      <c r="AK238" s="38"/>
      <c r="AL238" s="38"/>
    </row>
    <row r="239" spans="1:38">
      <c r="A239" s="71"/>
      <c r="B239" s="71"/>
      <c r="C239" s="38"/>
      <c r="D239" s="71"/>
      <c r="E239" s="38"/>
      <c r="F239" s="71"/>
      <c r="G239" s="38"/>
      <c r="H239" s="71"/>
      <c r="I239" s="38"/>
      <c r="J239" s="38"/>
      <c r="K239" s="38"/>
      <c r="L239" s="38"/>
      <c r="M239" s="38"/>
      <c r="N239" s="38"/>
      <c r="O239" s="38"/>
      <c r="P239" s="38"/>
      <c r="Q239" s="38"/>
      <c r="R239" s="38"/>
      <c r="S239" s="38"/>
      <c r="AC239" s="38"/>
      <c r="AD239" s="38"/>
      <c r="AE239" s="38"/>
      <c r="AF239" s="38"/>
      <c r="AG239" s="38"/>
      <c r="AH239" s="38"/>
      <c r="AI239" s="38"/>
      <c r="AJ239" s="38"/>
      <c r="AK239" s="38"/>
      <c r="AL239" s="38"/>
    </row>
    <row r="240" spans="1:38">
      <c r="A240" s="71"/>
      <c r="B240" s="71"/>
      <c r="C240" s="38"/>
      <c r="D240" s="71"/>
      <c r="E240" s="38"/>
      <c r="F240" s="71"/>
      <c r="G240" s="38"/>
      <c r="H240" s="71"/>
      <c r="I240" s="38"/>
      <c r="J240" s="38"/>
      <c r="K240" s="38"/>
      <c r="L240" s="38"/>
      <c r="M240" s="38"/>
      <c r="N240" s="38"/>
      <c r="O240" s="38"/>
      <c r="P240" s="38"/>
      <c r="Q240" s="38"/>
      <c r="R240" s="38"/>
      <c r="S240" s="38"/>
      <c r="AC240" s="38"/>
      <c r="AD240" s="38"/>
      <c r="AE240" s="38"/>
      <c r="AF240" s="38"/>
      <c r="AG240" s="38"/>
      <c r="AH240" s="38"/>
      <c r="AI240" s="38"/>
      <c r="AJ240" s="38"/>
      <c r="AK240" s="38"/>
      <c r="AL240" s="38"/>
    </row>
    <row r="241" spans="1:38">
      <c r="A241" s="71"/>
      <c r="B241" s="71"/>
      <c r="C241" s="38"/>
      <c r="D241" s="71"/>
      <c r="E241" s="38"/>
      <c r="F241" s="71"/>
      <c r="G241" s="38"/>
      <c r="H241" s="71"/>
      <c r="I241" s="38"/>
      <c r="J241" s="38"/>
      <c r="K241" s="38"/>
      <c r="L241" s="38"/>
      <c r="M241" s="38"/>
      <c r="N241" s="38"/>
      <c r="O241" s="38"/>
      <c r="P241" s="38"/>
      <c r="Q241" s="38"/>
      <c r="R241" s="38"/>
      <c r="S241" s="38"/>
      <c r="AC241" s="38"/>
      <c r="AD241" s="38"/>
      <c r="AE241" s="38"/>
      <c r="AF241" s="38"/>
      <c r="AG241" s="38"/>
      <c r="AH241" s="38"/>
      <c r="AI241" s="38"/>
      <c r="AJ241" s="38"/>
      <c r="AK241" s="38"/>
      <c r="AL241" s="38"/>
    </row>
    <row r="242" spans="1:38">
      <c r="A242" s="71"/>
      <c r="B242" s="71"/>
      <c r="C242" s="38"/>
      <c r="D242" s="71"/>
      <c r="E242" s="38"/>
      <c r="F242" s="71"/>
      <c r="G242" s="38"/>
      <c r="H242" s="71"/>
      <c r="I242" s="38"/>
      <c r="J242" s="38"/>
      <c r="K242" s="38"/>
      <c r="L242" s="38"/>
      <c r="M242" s="38"/>
      <c r="N242" s="38"/>
      <c r="O242" s="38"/>
      <c r="P242" s="38"/>
      <c r="Q242" s="38"/>
      <c r="R242" s="38"/>
      <c r="S242" s="38"/>
      <c r="AC242" s="38"/>
      <c r="AD242" s="38"/>
      <c r="AE242" s="38"/>
      <c r="AF242" s="38"/>
      <c r="AG242" s="38"/>
      <c r="AH242" s="38"/>
      <c r="AI242" s="38"/>
      <c r="AJ242" s="38"/>
      <c r="AK242" s="38"/>
      <c r="AL242" s="38"/>
    </row>
    <row r="243" spans="1:38">
      <c r="A243" s="71"/>
      <c r="B243" s="71"/>
      <c r="C243" s="38"/>
      <c r="D243" s="71"/>
      <c r="E243" s="38"/>
      <c r="F243" s="71"/>
      <c r="G243" s="38"/>
      <c r="H243" s="71"/>
      <c r="I243" s="38"/>
      <c r="J243" s="38"/>
      <c r="K243" s="38"/>
      <c r="L243" s="38"/>
      <c r="M243" s="38"/>
      <c r="N243" s="38"/>
      <c r="O243" s="38"/>
      <c r="P243" s="38"/>
      <c r="Q243" s="38"/>
      <c r="R243" s="38"/>
      <c r="S243" s="38"/>
      <c r="AC243" s="38"/>
      <c r="AD243" s="38"/>
      <c r="AE243" s="38"/>
      <c r="AF243" s="38"/>
      <c r="AG243" s="38"/>
      <c r="AH243" s="38"/>
      <c r="AI243" s="38"/>
      <c r="AJ243" s="38"/>
      <c r="AK243" s="38"/>
      <c r="AL243" s="38"/>
    </row>
    <row r="244" spans="1:38">
      <c r="A244" s="71"/>
      <c r="B244" s="71"/>
      <c r="C244" s="38"/>
      <c r="D244" s="71"/>
      <c r="E244" s="38"/>
      <c r="F244" s="71"/>
      <c r="G244" s="38"/>
      <c r="H244" s="71"/>
      <c r="I244" s="38"/>
      <c r="J244" s="38"/>
      <c r="K244" s="38"/>
      <c r="L244" s="38"/>
      <c r="M244" s="38"/>
      <c r="N244" s="38"/>
      <c r="O244" s="38"/>
      <c r="P244" s="38"/>
      <c r="Q244" s="38"/>
      <c r="R244" s="38"/>
      <c r="S244" s="38"/>
      <c r="AC244" s="38"/>
      <c r="AD244" s="38"/>
      <c r="AE244" s="38"/>
      <c r="AF244" s="38"/>
      <c r="AG244" s="38"/>
      <c r="AH244" s="38"/>
      <c r="AI244" s="38"/>
      <c r="AJ244" s="38"/>
      <c r="AK244" s="38"/>
      <c r="AL244" s="38"/>
    </row>
    <row r="245" spans="1:38">
      <c r="A245" s="71"/>
      <c r="B245" s="71"/>
      <c r="C245" s="38"/>
      <c r="D245" s="71"/>
      <c r="E245" s="38"/>
      <c r="F245" s="71"/>
      <c r="G245" s="38"/>
      <c r="H245" s="71"/>
      <c r="I245" s="38"/>
      <c r="J245" s="38"/>
      <c r="K245" s="38"/>
      <c r="L245" s="38"/>
      <c r="M245" s="38"/>
      <c r="N245" s="38"/>
      <c r="O245" s="38"/>
      <c r="P245" s="38"/>
      <c r="Q245" s="38"/>
      <c r="R245" s="38"/>
      <c r="S245" s="38"/>
      <c r="AC245" s="38"/>
      <c r="AD245" s="38"/>
      <c r="AE245" s="38"/>
      <c r="AF245" s="38"/>
      <c r="AG245" s="38"/>
      <c r="AH245" s="38"/>
      <c r="AI245" s="38"/>
      <c r="AJ245" s="38"/>
      <c r="AK245" s="38"/>
      <c r="AL245" s="38"/>
    </row>
    <row r="246" spans="1:38">
      <c r="A246" s="71"/>
      <c r="B246" s="71"/>
      <c r="C246" s="38"/>
      <c r="D246" s="71"/>
      <c r="E246" s="38"/>
      <c r="F246" s="71"/>
      <c r="G246" s="38"/>
      <c r="H246" s="71"/>
      <c r="I246" s="38"/>
      <c r="J246" s="38"/>
      <c r="K246" s="38"/>
      <c r="L246" s="38"/>
      <c r="M246" s="38"/>
      <c r="N246" s="38"/>
      <c r="O246" s="38"/>
      <c r="P246" s="38"/>
      <c r="Q246" s="38"/>
      <c r="R246" s="38"/>
      <c r="S246" s="38"/>
      <c r="AC246" s="38"/>
      <c r="AD246" s="38"/>
      <c r="AE246" s="38"/>
      <c r="AF246" s="38"/>
      <c r="AG246" s="38"/>
      <c r="AH246" s="38"/>
      <c r="AI246" s="38"/>
      <c r="AJ246" s="38"/>
      <c r="AK246" s="38"/>
      <c r="AL246" s="38"/>
    </row>
    <row r="247" spans="1:38">
      <c r="A247" s="71"/>
      <c r="B247" s="71"/>
      <c r="C247" s="38"/>
      <c r="D247" s="71"/>
      <c r="E247" s="38"/>
      <c r="F247" s="71"/>
      <c r="G247" s="38"/>
      <c r="H247" s="71"/>
      <c r="I247" s="38"/>
      <c r="J247" s="38"/>
      <c r="K247" s="38"/>
      <c r="L247" s="38"/>
      <c r="M247" s="38"/>
      <c r="N247" s="38"/>
      <c r="O247" s="38"/>
      <c r="P247" s="38"/>
      <c r="Q247" s="38"/>
      <c r="R247" s="38"/>
      <c r="S247" s="38"/>
      <c r="AC247" s="38"/>
      <c r="AD247" s="38"/>
      <c r="AE247" s="38"/>
      <c r="AF247" s="38"/>
      <c r="AG247" s="38"/>
      <c r="AH247" s="38"/>
      <c r="AI247" s="38"/>
      <c r="AJ247" s="38"/>
      <c r="AK247" s="38"/>
      <c r="AL247" s="38"/>
    </row>
    <row r="248" spans="1:38">
      <c r="A248" s="71"/>
      <c r="B248" s="71"/>
      <c r="C248" s="38"/>
      <c r="D248" s="71"/>
      <c r="E248" s="38"/>
      <c r="F248" s="71"/>
      <c r="G248" s="38"/>
      <c r="H248" s="71"/>
      <c r="I248" s="38"/>
      <c r="J248" s="38"/>
      <c r="K248" s="38"/>
      <c r="L248" s="38"/>
      <c r="M248" s="38"/>
      <c r="N248" s="38"/>
      <c r="O248" s="38"/>
      <c r="P248" s="38"/>
      <c r="Q248" s="38"/>
      <c r="R248" s="38"/>
      <c r="S248" s="38"/>
      <c r="AC248" s="38"/>
      <c r="AD248" s="38"/>
      <c r="AE248" s="38"/>
      <c r="AF248" s="38"/>
      <c r="AG248" s="38"/>
      <c r="AH248" s="38"/>
      <c r="AI248" s="38"/>
      <c r="AJ248" s="38"/>
      <c r="AK248" s="38"/>
      <c r="AL248" s="38"/>
    </row>
    <row r="249" spans="1:38">
      <c r="A249" s="71"/>
      <c r="B249" s="71"/>
      <c r="C249" s="38"/>
      <c r="D249" s="71"/>
      <c r="E249" s="38"/>
      <c r="F249" s="71"/>
      <c r="G249" s="38"/>
      <c r="H249" s="71"/>
      <c r="I249" s="38"/>
      <c r="J249" s="38"/>
      <c r="K249" s="38"/>
      <c r="L249" s="38"/>
      <c r="M249" s="38"/>
      <c r="N249" s="38"/>
      <c r="O249" s="38"/>
      <c r="P249" s="38"/>
      <c r="Q249" s="38"/>
      <c r="R249" s="38"/>
      <c r="S249" s="38"/>
      <c r="AC249" s="38"/>
      <c r="AD249" s="38"/>
      <c r="AE249" s="38"/>
      <c r="AF249" s="38"/>
      <c r="AG249" s="38"/>
      <c r="AH249" s="38"/>
      <c r="AI249" s="38"/>
      <c r="AJ249" s="38"/>
      <c r="AK249" s="38"/>
      <c r="AL249" s="38"/>
    </row>
    <row r="250" spans="1:38">
      <c r="A250" s="71"/>
      <c r="B250" s="71"/>
      <c r="C250" s="38"/>
      <c r="D250" s="71"/>
      <c r="E250" s="38"/>
      <c r="F250" s="71"/>
      <c r="G250" s="38"/>
      <c r="H250" s="71"/>
      <c r="I250" s="38"/>
      <c r="J250" s="38"/>
      <c r="K250" s="38"/>
      <c r="L250" s="38"/>
      <c r="M250" s="38"/>
      <c r="N250" s="38"/>
      <c r="O250" s="38"/>
      <c r="P250" s="38"/>
      <c r="Q250" s="38"/>
      <c r="R250" s="38"/>
      <c r="S250" s="38"/>
      <c r="AC250" s="38"/>
      <c r="AD250" s="38"/>
      <c r="AE250" s="38"/>
      <c r="AF250" s="38"/>
      <c r="AG250" s="38"/>
      <c r="AH250" s="38"/>
      <c r="AI250" s="38"/>
      <c r="AJ250" s="38"/>
      <c r="AK250" s="38"/>
      <c r="AL250" s="38"/>
    </row>
    <row r="251" spans="1:38">
      <c r="A251" s="71"/>
      <c r="B251" s="71"/>
      <c r="C251" s="38"/>
      <c r="D251" s="71"/>
      <c r="E251" s="38"/>
      <c r="F251" s="71"/>
      <c r="G251" s="38"/>
      <c r="H251" s="71"/>
      <c r="I251" s="38"/>
      <c r="J251" s="38"/>
      <c r="K251" s="38"/>
      <c r="L251" s="38"/>
      <c r="M251" s="38"/>
      <c r="N251" s="38"/>
      <c r="O251" s="38"/>
      <c r="P251" s="38"/>
      <c r="Q251" s="38"/>
      <c r="R251" s="38"/>
      <c r="S251" s="38"/>
      <c r="AC251" s="38"/>
      <c r="AD251" s="38"/>
      <c r="AE251" s="38"/>
      <c r="AF251" s="38"/>
      <c r="AG251" s="38"/>
      <c r="AH251" s="38"/>
      <c r="AI251" s="38"/>
      <c r="AJ251" s="38"/>
      <c r="AK251" s="38"/>
      <c r="AL251" s="38"/>
    </row>
    <row r="252" spans="1:38">
      <c r="A252" s="71"/>
      <c r="B252" s="71"/>
      <c r="C252" s="38"/>
      <c r="D252" s="71"/>
      <c r="E252" s="38"/>
      <c r="F252" s="71"/>
      <c r="G252" s="38"/>
      <c r="H252" s="71"/>
      <c r="I252" s="38"/>
      <c r="J252" s="38"/>
      <c r="K252" s="38"/>
      <c r="L252" s="38"/>
      <c r="M252" s="38"/>
      <c r="N252" s="38"/>
      <c r="O252" s="38"/>
      <c r="P252" s="38"/>
      <c r="Q252" s="38"/>
      <c r="R252" s="38"/>
      <c r="S252" s="38"/>
      <c r="AC252" s="38"/>
      <c r="AD252" s="38"/>
      <c r="AE252" s="38"/>
      <c r="AF252" s="38"/>
      <c r="AG252" s="38"/>
      <c r="AH252" s="38"/>
      <c r="AI252" s="38"/>
      <c r="AJ252" s="38"/>
      <c r="AK252" s="38"/>
      <c r="AL252" s="38"/>
    </row>
    <row r="253" spans="1:38">
      <c r="A253" s="71"/>
      <c r="B253" s="71"/>
      <c r="C253" s="38"/>
      <c r="D253" s="71"/>
      <c r="E253" s="38"/>
      <c r="F253" s="71"/>
      <c r="G253" s="38"/>
      <c r="H253" s="71"/>
      <c r="I253" s="38"/>
      <c r="J253" s="38"/>
      <c r="K253" s="38"/>
      <c r="L253" s="38"/>
      <c r="M253" s="38"/>
      <c r="N253" s="38"/>
      <c r="O253" s="38"/>
      <c r="P253" s="38"/>
      <c r="Q253" s="38"/>
      <c r="R253" s="38"/>
      <c r="S253" s="38"/>
      <c r="AC253" s="38"/>
      <c r="AD253" s="38"/>
      <c r="AE253" s="38"/>
      <c r="AF253" s="38"/>
      <c r="AG253" s="38"/>
      <c r="AH253" s="38"/>
      <c r="AI253" s="38"/>
      <c r="AJ253" s="38"/>
      <c r="AK253" s="38"/>
      <c r="AL253" s="38"/>
    </row>
    <row r="254" spans="1:38">
      <c r="A254" s="71"/>
      <c r="B254" s="71"/>
      <c r="C254" s="38"/>
      <c r="D254" s="71"/>
      <c r="E254" s="38"/>
      <c r="F254" s="71"/>
      <c r="G254" s="38"/>
      <c r="H254" s="71"/>
      <c r="I254" s="38"/>
      <c r="J254" s="38"/>
      <c r="K254" s="38"/>
      <c r="L254" s="38"/>
      <c r="M254" s="38"/>
      <c r="N254" s="38"/>
      <c r="O254" s="38"/>
      <c r="P254" s="38"/>
      <c r="Q254" s="38"/>
      <c r="R254" s="38"/>
      <c r="S254" s="38"/>
      <c r="AC254" s="38"/>
      <c r="AD254" s="38"/>
      <c r="AE254" s="38"/>
      <c r="AF254" s="38"/>
      <c r="AG254" s="38"/>
      <c r="AH254" s="38"/>
      <c r="AI254" s="38"/>
      <c r="AJ254" s="38"/>
      <c r="AK254" s="38"/>
      <c r="AL254" s="38"/>
    </row>
    <row r="255" spans="1:38">
      <c r="A255" s="71"/>
      <c r="B255" s="71"/>
      <c r="C255" s="38"/>
      <c r="D255" s="71"/>
      <c r="E255" s="38"/>
      <c r="F255" s="71"/>
      <c r="G255" s="38"/>
      <c r="H255" s="71"/>
      <c r="I255" s="38"/>
      <c r="J255" s="38"/>
      <c r="K255" s="38"/>
      <c r="L255" s="38"/>
      <c r="M255" s="38"/>
      <c r="N255" s="38"/>
      <c r="O255" s="38"/>
      <c r="P255" s="38"/>
      <c r="Q255" s="38"/>
      <c r="R255" s="38"/>
      <c r="S255" s="38"/>
      <c r="AC255" s="38"/>
      <c r="AD255" s="38"/>
      <c r="AE255" s="38"/>
      <c r="AF255" s="38"/>
      <c r="AG255" s="38"/>
      <c r="AH255" s="38"/>
      <c r="AI255" s="38"/>
      <c r="AJ255" s="38"/>
      <c r="AK255" s="38"/>
      <c r="AL255" s="38"/>
    </row>
    <row r="256" spans="1:38">
      <c r="A256" s="71"/>
      <c r="B256" s="71"/>
      <c r="C256" s="38"/>
      <c r="D256" s="71"/>
      <c r="E256" s="38"/>
      <c r="F256" s="71"/>
      <c r="G256" s="38"/>
      <c r="H256" s="71"/>
      <c r="I256" s="38"/>
      <c r="J256" s="38"/>
      <c r="K256" s="38"/>
      <c r="L256" s="38"/>
      <c r="M256" s="38"/>
      <c r="N256" s="38"/>
      <c r="O256" s="38"/>
      <c r="P256" s="38"/>
      <c r="Q256" s="38"/>
      <c r="R256" s="38"/>
      <c r="S256" s="38"/>
      <c r="AC256" s="38"/>
      <c r="AD256" s="38"/>
      <c r="AE256" s="38"/>
      <c r="AF256" s="38"/>
      <c r="AG256" s="38"/>
      <c r="AH256" s="38"/>
      <c r="AI256" s="38"/>
      <c r="AJ256" s="38"/>
      <c r="AK256" s="38"/>
      <c r="AL256" s="38"/>
    </row>
    <row r="257" spans="1:38">
      <c r="A257" s="71"/>
      <c r="B257" s="71"/>
      <c r="C257" s="38"/>
      <c r="D257" s="71"/>
      <c r="E257" s="38"/>
      <c r="F257" s="71"/>
      <c r="G257" s="38"/>
      <c r="H257" s="71"/>
      <c r="I257" s="38"/>
      <c r="J257" s="38"/>
      <c r="K257" s="38"/>
      <c r="L257" s="38"/>
      <c r="M257" s="38"/>
      <c r="N257" s="38"/>
      <c r="O257" s="38"/>
      <c r="P257" s="38"/>
      <c r="Q257" s="38"/>
      <c r="R257" s="38"/>
      <c r="S257" s="38"/>
      <c r="AC257" s="38"/>
      <c r="AD257" s="38"/>
      <c r="AE257" s="38"/>
      <c r="AF257" s="38"/>
      <c r="AG257" s="38"/>
      <c r="AH257" s="38"/>
      <c r="AI257" s="38"/>
      <c r="AJ257" s="38"/>
      <c r="AK257" s="38"/>
      <c r="AL257" s="38"/>
    </row>
    <row r="258" spans="1:38">
      <c r="A258" s="71"/>
      <c r="B258" s="71"/>
      <c r="C258" s="38"/>
      <c r="D258" s="71"/>
      <c r="E258" s="38"/>
      <c r="F258" s="71"/>
      <c r="G258" s="38"/>
      <c r="H258" s="71"/>
      <c r="I258" s="38"/>
      <c r="J258" s="38"/>
      <c r="K258" s="38"/>
      <c r="L258" s="38"/>
      <c r="M258" s="38"/>
      <c r="N258" s="38"/>
      <c r="O258" s="38"/>
      <c r="P258" s="38"/>
      <c r="Q258" s="38"/>
      <c r="R258" s="38"/>
      <c r="S258" s="38"/>
      <c r="AC258" s="38"/>
      <c r="AD258" s="38"/>
      <c r="AE258" s="38"/>
      <c r="AF258" s="38"/>
      <c r="AG258" s="38"/>
      <c r="AH258" s="38"/>
      <c r="AI258" s="38"/>
      <c r="AJ258" s="38"/>
      <c r="AK258" s="38"/>
      <c r="AL258" s="38"/>
    </row>
    <row r="259" spans="1:38">
      <c r="A259" s="71"/>
      <c r="B259" s="71"/>
      <c r="C259" s="38"/>
      <c r="D259" s="71"/>
      <c r="E259" s="38"/>
      <c r="F259" s="71"/>
      <c r="G259" s="38"/>
      <c r="H259" s="71"/>
      <c r="I259" s="38"/>
      <c r="J259" s="38"/>
      <c r="K259" s="38"/>
      <c r="L259" s="38"/>
      <c r="M259" s="38"/>
      <c r="N259" s="38"/>
      <c r="O259" s="38"/>
      <c r="P259" s="38"/>
      <c r="Q259" s="38"/>
      <c r="R259" s="38"/>
      <c r="S259" s="38"/>
      <c r="AC259" s="38"/>
      <c r="AD259" s="38"/>
      <c r="AE259" s="38"/>
      <c r="AF259" s="38"/>
      <c r="AG259" s="38"/>
      <c r="AH259" s="38"/>
      <c r="AI259" s="38"/>
      <c r="AJ259" s="38"/>
      <c r="AK259" s="38"/>
      <c r="AL259" s="38"/>
    </row>
    <row r="260" spans="1:38">
      <c r="A260" s="71"/>
      <c r="B260" s="71"/>
      <c r="C260" s="38"/>
      <c r="D260" s="71"/>
      <c r="E260" s="38"/>
      <c r="F260" s="71"/>
      <c r="G260" s="38"/>
      <c r="H260" s="71"/>
      <c r="I260" s="38"/>
      <c r="J260" s="38"/>
      <c r="K260" s="38"/>
      <c r="L260" s="38"/>
      <c r="M260" s="38"/>
      <c r="N260" s="38"/>
      <c r="O260" s="38"/>
      <c r="P260" s="38"/>
      <c r="Q260" s="38"/>
      <c r="R260" s="38"/>
      <c r="S260" s="38"/>
      <c r="AC260" s="38"/>
      <c r="AD260" s="38"/>
      <c r="AE260" s="38"/>
      <c r="AF260" s="38"/>
      <c r="AG260" s="38"/>
      <c r="AH260" s="38"/>
      <c r="AI260" s="38"/>
      <c r="AJ260" s="38"/>
      <c r="AK260" s="38"/>
      <c r="AL260" s="38"/>
    </row>
    <row r="261" spans="1:38">
      <c r="A261" s="71"/>
      <c r="B261" s="71"/>
      <c r="C261" s="38"/>
      <c r="D261" s="71"/>
      <c r="E261" s="38"/>
      <c r="F261" s="71"/>
      <c r="G261" s="38"/>
      <c r="H261" s="71"/>
      <c r="I261" s="38"/>
      <c r="J261" s="38"/>
      <c r="K261" s="38"/>
      <c r="L261" s="38"/>
      <c r="M261" s="38"/>
      <c r="N261" s="38"/>
      <c r="O261" s="38"/>
      <c r="P261" s="38"/>
      <c r="Q261" s="38"/>
      <c r="R261" s="38"/>
      <c r="S261" s="38"/>
      <c r="AC261" s="38"/>
      <c r="AD261" s="38"/>
      <c r="AE261" s="38"/>
      <c r="AF261" s="38"/>
      <c r="AG261" s="38"/>
      <c r="AH261" s="38"/>
      <c r="AI261" s="38"/>
      <c r="AJ261" s="38"/>
      <c r="AK261" s="38"/>
      <c r="AL261" s="38"/>
    </row>
    <row r="262" spans="1:38">
      <c r="A262" s="71"/>
      <c r="B262" s="71"/>
      <c r="C262" s="38"/>
      <c r="D262" s="71"/>
      <c r="E262" s="38"/>
      <c r="F262" s="71"/>
      <c r="G262" s="38"/>
      <c r="H262" s="71"/>
      <c r="I262" s="38"/>
      <c r="J262" s="38"/>
      <c r="K262" s="38"/>
      <c r="L262" s="38"/>
      <c r="M262" s="38"/>
      <c r="N262" s="38"/>
      <c r="O262" s="38"/>
      <c r="P262" s="38"/>
      <c r="Q262" s="38"/>
      <c r="R262" s="38"/>
      <c r="S262" s="38"/>
      <c r="AC262" s="38"/>
      <c r="AD262" s="38"/>
      <c r="AE262" s="38"/>
      <c r="AF262" s="38"/>
      <c r="AG262" s="38"/>
      <c r="AH262" s="38"/>
      <c r="AI262" s="38"/>
      <c r="AJ262" s="38"/>
      <c r="AK262" s="38"/>
      <c r="AL262" s="38"/>
    </row>
    <row r="263" spans="1:38">
      <c r="A263" s="71"/>
      <c r="B263" s="71"/>
      <c r="C263" s="38"/>
      <c r="D263" s="71"/>
      <c r="E263" s="38"/>
      <c r="F263" s="71"/>
      <c r="G263" s="38"/>
      <c r="H263" s="71"/>
      <c r="I263" s="38"/>
      <c r="J263" s="38"/>
      <c r="K263" s="38"/>
      <c r="L263" s="38"/>
      <c r="M263" s="38"/>
      <c r="N263" s="38"/>
      <c r="O263" s="38"/>
      <c r="P263" s="38"/>
      <c r="Q263" s="38"/>
      <c r="R263" s="38"/>
      <c r="S263" s="38"/>
      <c r="AC263" s="38"/>
      <c r="AD263" s="38"/>
      <c r="AE263" s="38"/>
      <c r="AF263" s="38"/>
      <c r="AG263" s="38"/>
      <c r="AH263" s="38"/>
      <c r="AI263" s="38"/>
      <c r="AJ263" s="38"/>
      <c r="AK263" s="38"/>
      <c r="AL263" s="38"/>
    </row>
    <row r="264" spans="1:38">
      <c r="A264" s="71"/>
      <c r="B264" s="71"/>
      <c r="C264" s="38"/>
      <c r="D264" s="71"/>
      <c r="E264" s="38"/>
      <c r="F264" s="71"/>
      <c r="G264" s="38"/>
      <c r="H264" s="71"/>
      <c r="I264" s="38"/>
      <c r="J264" s="38"/>
      <c r="K264" s="38"/>
      <c r="L264" s="38"/>
      <c r="M264" s="38"/>
      <c r="N264" s="38"/>
      <c r="O264" s="38"/>
      <c r="P264" s="38"/>
      <c r="Q264" s="38"/>
      <c r="R264" s="38"/>
      <c r="S264" s="38"/>
      <c r="AC264" s="38"/>
      <c r="AD264" s="38"/>
      <c r="AE264" s="38"/>
      <c r="AF264" s="38"/>
      <c r="AG264" s="38"/>
      <c r="AH264" s="38"/>
      <c r="AI264" s="38"/>
      <c r="AJ264" s="38"/>
      <c r="AK264" s="38"/>
      <c r="AL264" s="38"/>
    </row>
    <row r="265" spans="1:38">
      <c r="A265" s="71"/>
      <c r="B265" s="71"/>
      <c r="C265" s="38"/>
      <c r="D265" s="71"/>
      <c r="E265" s="38"/>
      <c r="F265" s="71"/>
      <c r="G265" s="38"/>
      <c r="H265" s="71"/>
      <c r="I265" s="38"/>
      <c r="J265" s="38"/>
      <c r="K265" s="38"/>
      <c r="L265" s="38"/>
      <c r="M265" s="38"/>
      <c r="N265" s="38"/>
      <c r="O265" s="38"/>
      <c r="P265" s="38"/>
      <c r="Q265" s="38"/>
      <c r="R265" s="38"/>
      <c r="S265" s="38"/>
      <c r="AC265" s="38"/>
      <c r="AD265" s="38"/>
      <c r="AE265" s="38"/>
      <c r="AF265" s="38"/>
      <c r="AG265" s="38"/>
      <c r="AH265" s="38"/>
      <c r="AI265" s="38"/>
      <c r="AJ265" s="38"/>
      <c r="AK265" s="38"/>
      <c r="AL265" s="38"/>
    </row>
    <row r="266" spans="1:38">
      <c r="A266" s="71"/>
      <c r="B266" s="71"/>
      <c r="C266" s="38"/>
      <c r="D266" s="71"/>
      <c r="E266" s="38"/>
      <c r="F266" s="71"/>
      <c r="G266" s="38"/>
      <c r="H266" s="71"/>
      <c r="I266" s="38"/>
      <c r="J266" s="38"/>
      <c r="K266" s="38"/>
      <c r="L266" s="38"/>
      <c r="M266" s="38"/>
      <c r="N266" s="38"/>
      <c r="O266" s="38"/>
      <c r="P266" s="38"/>
      <c r="Q266" s="38"/>
      <c r="R266" s="38"/>
      <c r="S266" s="38"/>
      <c r="AC266" s="38"/>
      <c r="AD266" s="38"/>
      <c r="AE266" s="38"/>
      <c r="AF266" s="38"/>
      <c r="AG266" s="38"/>
      <c r="AH266" s="38"/>
      <c r="AI266" s="38"/>
      <c r="AJ266" s="38"/>
      <c r="AK266" s="38"/>
      <c r="AL266" s="38"/>
    </row>
    <row r="267" spans="1:38">
      <c r="A267" s="71"/>
      <c r="B267" s="71"/>
      <c r="C267" s="38"/>
      <c r="D267" s="71"/>
      <c r="E267" s="38"/>
      <c r="F267" s="71"/>
      <c r="G267" s="38"/>
      <c r="H267" s="71"/>
      <c r="I267" s="38"/>
      <c r="J267" s="38"/>
      <c r="K267" s="38"/>
      <c r="L267" s="38"/>
      <c r="M267" s="38"/>
      <c r="N267" s="38"/>
      <c r="O267" s="38"/>
      <c r="P267" s="38"/>
      <c r="Q267" s="38"/>
      <c r="R267" s="38"/>
      <c r="S267" s="38"/>
      <c r="AC267" s="38"/>
      <c r="AD267" s="38"/>
      <c r="AE267" s="38"/>
      <c r="AF267" s="38"/>
      <c r="AG267" s="38"/>
      <c r="AH267" s="38"/>
      <c r="AI267" s="38"/>
      <c r="AJ267" s="38"/>
      <c r="AK267" s="38"/>
      <c r="AL267" s="38"/>
    </row>
    <row r="268" spans="1:38">
      <c r="A268" s="71"/>
      <c r="B268" s="71"/>
      <c r="C268" s="38"/>
      <c r="D268" s="71"/>
      <c r="E268" s="38"/>
      <c r="F268" s="71"/>
      <c r="G268" s="38"/>
      <c r="H268" s="71"/>
      <c r="I268" s="38"/>
      <c r="J268" s="38"/>
      <c r="K268" s="38"/>
      <c r="L268" s="38"/>
      <c r="M268" s="38"/>
      <c r="N268" s="38"/>
      <c r="O268" s="38"/>
      <c r="P268" s="38"/>
      <c r="Q268" s="38"/>
      <c r="R268" s="38"/>
      <c r="S268" s="38"/>
      <c r="AC268" s="38"/>
      <c r="AD268" s="38"/>
      <c r="AE268" s="38"/>
      <c r="AF268" s="38"/>
      <c r="AG268" s="38"/>
      <c r="AH268" s="38"/>
      <c r="AI268" s="38"/>
      <c r="AJ268" s="38"/>
      <c r="AK268" s="38"/>
      <c r="AL268" s="38"/>
    </row>
    <row r="269" spans="1:38">
      <c r="A269" s="71"/>
      <c r="B269" s="71"/>
      <c r="C269" s="38"/>
      <c r="D269" s="71"/>
      <c r="E269" s="38"/>
      <c r="F269" s="71"/>
      <c r="G269" s="38"/>
      <c r="H269" s="71"/>
      <c r="I269" s="38"/>
      <c r="J269" s="38"/>
      <c r="K269" s="38"/>
      <c r="L269" s="38"/>
      <c r="M269" s="38"/>
      <c r="N269" s="38"/>
      <c r="O269" s="38"/>
      <c r="P269" s="38"/>
      <c r="Q269" s="38"/>
      <c r="R269" s="38"/>
      <c r="S269" s="38"/>
      <c r="AC269" s="38"/>
      <c r="AD269" s="38"/>
      <c r="AE269" s="38"/>
      <c r="AF269" s="38"/>
      <c r="AG269" s="38"/>
      <c r="AH269" s="38"/>
      <c r="AI269" s="38"/>
      <c r="AJ269" s="38"/>
      <c r="AK269" s="38"/>
      <c r="AL269" s="38"/>
    </row>
    <row r="270" spans="1:38">
      <c r="A270" s="71"/>
      <c r="B270" s="71"/>
      <c r="C270" s="38"/>
      <c r="D270" s="71"/>
      <c r="E270" s="38"/>
      <c r="F270" s="71"/>
      <c r="G270" s="38"/>
      <c r="H270" s="71"/>
      <c r="I270" s="38"/>
      <c r="J270" s="38"/>
      <c r="K270" s="38"/>
      <c r="L270" s="38"/>
      <c r="M270" s="38"/>
      <c r="N270" s="38"/>
      <c r="O270" s="38"/>
      <c r="P270" s="38"/>
      <c r="Q270" s="38"/>
      <c r="R270" s="38"/>
      <c r="S270" s="38"/>
      <c r="AC270" s="38"/>
      <c r="AD270" s="38"/>
      <c r="AE270" s="38"/>
      <c r="AF270" s="38"/>
      <c r="AG270" s="38"/>
      <c r="AH270" s="38"/>
      <c r="AI270" s="38"/>
      <c r="AJ270" s="38"/>
      <c r="AK270" s="38"/>
      <c r="AL270" s="38"/>
    </row>
    <row r="271" spans="1:38">
      <c r="A271" s="71"/>
      <c r="B271" s="71"/>
      <c r="C271" s="38"/>
      <c r="D271" s="71"/>
      <c r="E271" s="38"/>
      <c r="F271" s="71"/>
      <c r="G271" s="38"/>
      <c r="H271" s="71"/>
      <c r="I271" s="38"/>
      <c r="J271" s="38"/>
      <c r="K271" s="38"/>
      <c r="L271" s="38"/>
      <c r="M271" s="38"/>
      <c r="N271" s="38"/>
      <c r="O271" s="38"/>
      <c r="P271" s="38"/>
      <c r="Q271" s="38"/>
      <c r="R271" s="38"/>
      <c r="S271" s="38"/>
      <c r="AC271" s="38"/>
      <c r="AD271" s="38"/>
      <c r="AE271" s="38"/>
      <c r="AF271" s="38"/>
      <c r="AG271" s="38"/>
      <c r="AH271" s="38"/>
      <c r="AI271" s="38"/>
      <c r="AJ271" s="38"/>
      <c r="AK271" s="38"/>
      <c r="AL271" s="38"/>
    </row>
    <row r="272" spans="1:38">
      <c r="A272" s="71"/>
      <c r="B272" s="71"/>
      <c r="C272" s="38"/>
      <c r="D272" s="71"/>
      <c r="E272" s="38"/>
      <c r="F272" s="71"/>
      <c r="G272" s="38"/>
      <c r="H272" s="71"/>
      <c r="I272" s="38"/>
      <c r="J272" s="38"/>
      <c r="K272" s="38"/>
      <c r="L272" s="38"/>
      <c r="M272" s="38"/>
      <c r="N272" s="38"/>
      <c r="O272" s="38"/>
      <c r="P272" s="38"/>
      <c r="Q272" s="38"/>
      <c r="R272" s="38"/>
      <c r="S272" s="38"/>
      <c r="AC272" s="38"/>
      <c r="AD272" s="38"/>
      <c r="AE272" s="38"/>
      <c r="AF272" s="38"/>
      <c r="AG272" s="38"/>
      <c r="AH272" s="38"/>
      <c r="AI272" s="38"/>
      <c r="AJ272" s="38"/>
      <c r="AK272" s="38"/>
      <c r="AL272" s="38"/>
    </row>
    <row r="273" spans="1:38">
      <c r="A273" s="71"/>
      <c r="B273" s="71"/>
      <c r="C273" s="38"/>
      <c r="D273" s="71"/>
      <c r="E273" s="38"/>
      <c r="F273" s="71"/>
      <c r="G273" s="38"/>
      <c r="H273" s="71"/>
      <c r="I273" s="38"/>
      <c r="J273" s="38"/>
      <c r="K273" s="38"/>
      <c r="L273" s="38"/>
      <c r="M273" s="38"/>
      <c r="N273" s="38"/>
      <c r="O273" s="38"/>
      <c r="P273" s="38"/>
      <c r="Q273" s="38"/>
      <c r="R273" s="38"/>
      <c r="S273" s="38"/>
      <c r="AC273" s="38"/>
      <c r="AD273" s="38"/>
      <c r="AE273" s="38"/>
      <c r="AF273" s="38"/>
      <c r="AG273" s="38"/>
      <c r="AH273" s="38"/>
      <c r="AI273" s="38"/>
      <c r="AJ273" s="38"/>
      <c r="AK273" s="38"/>
      <c r="AL273" s="38"/>
    </row>
    <row r="274" spans="1:38">
      <c r="A274" s="71"/>
      <c r="B274" s="71"/>
      <c r="C274" s="38"/>
      <c r="D274" s="71"/>
      <c r="E274" s="38"/>
      <c r="F274" s="71"/>
      <c r="G274" s="38"/>
      <c r="H274" s="71"/>
      <c r="I274" s="38"/>
      <c r="J274" s="38"/>
      <c r="K274" s="38"/>
      <c r="L274" s="38"/>
      <c r="M274" s="38"/>
      <c r="N274" s="38"/>
      <c r="O274" s="38"/>
      <c r="P274" s="38"/>
      <c r="Q274" s="38"/>
      <c r="R274" s="38"/>
      <c r="S274" s="38"/>
      <c r="AC274" s="38"/>
      <c r="AD274" s="38"/>
      <c r="AE274" s="38"/>
      <c r="AF274" s="38"/>
      <c r="AG274" s="38"/>
      <c r="AH274" s="38"/>
      <c r="AI274" s="38"/>
      <c r="AJ274" s="38"/>
      <c r="AK274" s="38"/>
      <c r="AL274" s="38"/>
    </row>
    <row r="275" spans="1:38">
      <c r="A275" s="71"/>
      <c r="B275" s="71"/>
      <c r="C275" s="38"/>
      <c r="D275" s="71"/>
      <c r="E275" s="38"/>
      <c r="F275" s="71"/>
      <c r="G275" s="38"/>
      <c r="H275" s="71"/>
      <c r="I275" s="38"/>
      <c r="J275" s="38"/>
      <c r="K275" s="38"/>
      <c r="L275" s="38"/>
      <c r="M275" s="38"/>
      <c r="N275" s="38"/>
      <c r="O275" s="38"/>
      <c r="P275" s="38"/>
      <c r="Q275" s="38"/>
      <c r="R275" s="38"/>
      <c r="S275" s="38"/>
      <c r="AC275" s="38"/>
      <c r="AD275" s="38"/>
      <c r="AE275" s="38"/>
      <c r="AF275" s="38"/>
      <c r="AG275" s="38"/>
      <c r="AH275" s="38"/>
      <c r="AI275" s="38"/>
      <c r="AJ275" s="38"/>
      <c r="AK275" s="38"/>
      <c r="AL275" s="38"/>
    </row>
    <row r="276" spans="1:38">
      <c r="A276" s="71"/>
      <c r="B276" s="71"/>
      <c r="C276" s="38"/>
      <c r="D276" s="71"/>
      <c r="E276" s="38"/>
      <c r="F276" s="71"/>
      <c r="G276" s="38"/>
      <c r="H276" s="71"/>
      <c r="I276" s="38"/>
      <c r="J276" s="38"/>
      <c r="K276" s="38"/>
      <c r="L276" s="38"/>
      <c r="M276" s="38"/>
      <c r="N276" s="38"/>
      <c r="O276" s="38"/>
      <c r="P276" s="38"/>
      <c r="Q276" s="38"/>
      <c r="R276" s="38"/>
      <c r="S276" s="38"/>
      <c r="AC276" s="38"/>
      <c r="AD276" s="38"/>
      <c r="AE276" s="38"/>
      <c r="AF276" s="38"/>
      <c r="AG276" s="38"/>
      <c r="AH276" s="38"/>
      <c r="AI276" s="38"/>
      <c r="AJ276" s="38"/>
      <c r="AK276" s="38"/>
      <c r="AL276" s="38"/>
    </row>
    <row r="277" spans="1:38">
      <c r="A277" s="71"/>
      <c r="B277" s="71"/>
      <c r="C277" s="38"/>
      <c r="D277" s="71"/>
      <c r="E277" s="38"/>
      <c r="F277" s="71"/>
      <c r="G277" s="38"/>
      <c r="H277" s="71"/>
      <c r="I277" s="38"/>
      <c r="J277" s="38"/>
      <c r="K277" s="38"/>
      <c r="L277" s="38"/>
      <c r="M277" s="38"/>
      <c r="N277" s="38"/>
      <c r="O277" s="38"/>
      <c r="P277" s="38"/>
      <c r="Q277" s="38"/>
      <c r="R277" s="38"/>
      <c r="S277" s="38"/>
      <c r="AC277" s="38"/>
      <c r="AD277" s="38"/>
      <c r="AE277" s="38"/>
      <c r="AF277" s="38"/>
      <c r="AG277" s="38"/>
      <c r="AH277" s="38"/>
      <c r="AI277" s="38"/>
      <c r="AJ277" s="38"/>
      <c r="AK277" s="38"/>
      <c r="AL277" s="38"/>
    </row>
    <row r="278" spans="1:38">
      <c r="A278" s="71"/>
      <c r="B278" s="71"/>
      <c r="C278" s="38"/>
      <c r="D278" s="71"/>
      <c r="E278" s="38"/>
      <c r="F278" s="71"/>
      <c r="G278" s="38"/>
      <c r="H278" s="71"/>
      <c r="I278" s="38"/>
      <c r="J278" s="38"/>
      <c r="K278" s="38"/>
      <c r="L278" s="38"/>
      <c r="M278" s="38"/>
      <c r="N278" s="38"/>
      <c r="O278" s="38"/>
      <c r="P278" s="38"/>
      <c r="Q278" s="38"/>
      <c r="R278" s="38"/>
      <c r="S278" s="38"/>
      <c r="AC278" s="38"/>
      <c r="AD278" s="38"/>
      <c r="AE278" s="38"/>
      <c r="AF278" s="38"/>
      <c r="AG278" s="38"/>
      <c r="AH278" s="38"/>
      <c r="AI278" s="38"/>
      <c r="AJ278" s="38"/>
      <c r="AK278" s="38"/>
      <c r="AL278" s="38"/>
    </row>
    <row r="279" spans="1:38">
      <c r="A279" s="71"/>
      <c r="B279" s="71"/>
      <c r="C279" s="38"/>
      <c r="D279" s="71"/>
      <c r="E279" s="38"/>
      <c r="F279" s="71"/>
      <c r="G279" s="38"/>
      <c r="H279" s="71"/>
      <c r="I279" s="38"/>
      <c r="J279" s="38"/>
      <c r="K279" s="38"/>
      <c r="L279" s="38"/>
      <c r="M279" s="38"/>
      <c r="N279" s="38"/>
      <c r="O279" s="38"/>
      <c r="P279" s="38"/>
      <c r="Q279" s="38"/>
      <c r="R279" s="38"/>
      <c r="S279" s="38"/>
      <c r="AC279" s="38"/>
      <c r="AD279" s="38"/>
      <c r="AE279" s="38"/>
      <c r="AF279" s="38"/>
      <c r="AG279" s="38"/>
      <c r="AH279" s="38"/>
      <c r="AI279" s="38"/>
      <c r="AJ279" s="38"/>
      <c r="AK279" s="38"/>
      <c r="AL279" s="38"/>
    </row>
    <row r="280" spans="1:38">
      <c r="A280" s="71"/>
      <c r="B280" s="71"/>
      <c r="C280" s="38"/>
      <c r="D280" s="71"/>
      <c r="E280" s="38"/>
      <c r="F280" s="71"/>
      <c r="G280" s="38"/>
      <c r="H280" s="71"/>
      <c r="I280" s="38"/>
      <c r="J280" s="38"/>
      <c r="K280" s="38"/>
      <c r="L280" s="38"/>
      <c r="M280" s="38"/>
      <c r="N280" s="38"/>
      <c r="O280" s="38"/>
      <c r="P280" s="38"/>
      <c r="Q280" s="38"/>
      <c r="R280" s="38"/>
      <c r="S280" s="38"/>
      <c r="AC280" s="38"/>
      <c r="AD280" s="38"/>
      <c r="AE280" s="38"/>
      <c r="AF280" s="38"/>
      <c r="AG280" s="38"/>
      <c r="AH280" s="38"/>
      <c r="AI280" s="38"/>
      <c r="AJ280" s="38"/>
      <c r="AK280" s="38"/>
      <c r="AL280" s="38"/>
    </row>
    <row r="281" spans="1:38">
      <c r="A281" s="71"/>
      <c r="B281" s="71"/>
      <c r="C281" s="38"/>
      <c r="D281" s="71"/>
      <c r="E281" s="38"/>
      <c r="F281" s="71"/>
      <c r="G281" s="38"/>
      <c r="H281" s="71"/>
      <c r="I281" s="38"/>
      <c r="J281" s="38"/>
      <c r="K281" s="38"/>
      <c r="L281" s="38"/>
      <c r="M281" s="38"/>
      <c r="N281" s="38"/>
      <c r="O281" s="38"/>
      <c r="P281" s="38"/>
      <c r="Q281" s="38"/>
      <c r="R281" s="38"/>
      <c r="S281" s="38"/>
      <c r="AC281" s="38"/>
      <c r="AD281" s="38"/>
      <c r="AE281" s="38"/>
      <c r="AF281" s="38"/>
      <c r="AG281" s="38"/>
      <c r="AH281" s="38"/>
      <c r="AI281" s="38"/>
      <c r="AJ281" s="38"/>
      <c r="AK281" s="38"/>
      <c r="AL281" s="38"/>
    </row>
    <row r="282" spans="1:38">
      <c r="A282" s="71"/>
      <c r="B282" s="71"/>
      <c r="C282" s="38"/>
      <c r="D282" s="71"/>
      <c r="E282" s="38"/>
      <c r="F282" s="71"/>
      <c r="G282" s="38"/>
      <c r="H282" s="71"/>
      <c r="I282" s="38"/>
      <c r="J282" s="38"/>
      <c r="K282" s="38"/>
      <c r="L282" s="38"/>
      <c r="M282" s="38"/>
      <c r="N282" s="38"/>
      <c r="O282" s="38"/>
      <c r="P282" s="38"/>
      <c r="Q282" s="38"/>
      <c r="R282" s="38"/>
      <c r="S282" s="38"/>
      <c r="AC282" s="38"/>
      <c r="AD282" s="38"/>
      <c r="AE282" s="38"/>
      <c r="AF282" s="38"/>
      <c r="AG282" s="38"/>
      <c r="AH282" s="38"/>
      <c r="AI282" s="38"/>
      <c r="AJ282" s="38"/>
      <c r="AK282" s="38"/>
      <c r="AL282" s="38"/>
    </row>
    <row r="283" spans="1:38">
      <c r="A283" s="71"/>
      <c r="B283" s="71"/>
      <c r="C283" s="38"/>
      <c r="D283" s="71"/>
      <c r="E283" s="38"/>
      <c r="F283" s="71"/>
      <c r="G283" s="38"/>
      <c r="H283" s="71"/>
      <c r="I283" s="38"/>
      <c r="J283" s="38"/>
      <c r="K283" s="38"/>
      <c r="L283" s="38"/>
      <c r="M283" s="38"/>
      <c r="N283" s="38"/>
      <c r="O283" s="38"/>
      <c r="P283" s="38"/>
      <c r="Q283" s="38"/>
      <c r="R283" s="38"/>
      <c r="S283" s="38"/>
      <c r="AC283" s="38"/>
      <c r="AD283" s="38"/>
      <c r="AE283" s="38"/>
      <c r="AF283" s="38"/>
      <c r="AG283" s="38"/>
      <c r="AH283" s="38"/>
      <c r="AI283" s="38"/>
      <c r="AJ283" s="38"/>
      <c r="AK283" s="38"/>
      <c r="AL283" s="38"/>
    </row>
    <row r="284" spans="1:38">
      <c r="A284" s="71"/>
      <c r="B284" s="71"/>
      <c r="C284" s="38"/>
      <c r="D284" s="71"/>
      <c r="E284" s="38"/>
      <c r="F284" s="71"/>
      <c r="G284" s="38"/>
      <c r="H284" s="71"/>
      <c r="I284" s="38"/>
      <c r="J284" s="38"/>
      <c r="K284" s="38"/>
      <c r="L284" s="38"/>
      <c r="M284" s="38"/>
      <c r="N284" s="38"/>
      <c r="O284" s="38"/>
      <c r="P284" s="38"/>
      <c r="Q284" s="38"/>
      <c r="R284" s="38"/>
      <c r="S284" s="38"/>
      <c r="AC284" s="38"/>
      <c r="AD284" s="38"/>
      <c r="AE284" s="38"/>
      <c r="AF284" s="38"/>
      <c r="AG284" s="38"/>
      <c r="AH284" s="38"/>
      <c r="AI284" s="38"/>
      <c r="AJ284" s="38"/>
      <c r="AK284" s="38"/>
      <c r="AL284" s="38"/>
    </row>
    <row r="285" spans="1:38">
      <c r="A285" s="71"/>
      <c r="B285" s="71"/>
      <c r="C285" s="38"/>
      <c r="D285" s="71"/>
      <c r="E285" s="38"/>
      <c r="F285" s="71"/>
      <c r="G285" s="38"/>
      <c r="H285" s="71"/>
      <c r="I285" s="38"/>
      <c r="J285" s="38"/>
      <c r="K285" s="38"/>
      <c r="L285" s="38"/>
      <c r="M285" s="38"/>
      <c r="N285" s="38"/>
      <c r="O285" s="38"/>
      <c r="P285" s="38"/>
      <c r="Q285" s="38"/>
      <c r="R285" s="38"/>
      <c r="S285" s="38"/>
      <c r="AC285" s="38"/>
      <c r="AD285" s="38"/>
      <c r="AE285" s="38"/>
      <c r="AF285" s="38"/>
      <c r="AG285" s="38"/>
      <c r="AH285" s="38"/>
      <c r="AI285" s="38"/>
      <c r="AJ285" s="38"/>
      <c r="AK285" s="38"/>
      <c r="AL285" s="38"/>
    </row>
    <row r="286" spans="1:38">
      <c r="A286" s="71"/>
      <c r="B286" s="71"/>
      <c r="C286" s="38"/>
      <c r="D286" s="71"/>
      <c r="E286" s="38"/>
      <c r="F286" s="71"/>
      <c r="G286" s="38"/>
      <c r="H286" s="71"/>
      <c r="I286" s="38"/>
      <c r="J286" s="38"/>
      <c r="K286" s="38"/>
      <c r="L286" s="38"/>
      <c r="M286" s="38"/>
      <c r="N286" s="38"/>
      <c r="O286" s="38"/>
      <c r="P286" s="38"/>
      <c r="Q286" s="38"/>
      <c r="R286" s="38"/>
      <c r="S286" s="38"/>
      <c r="AC286" s="38"/>
      <c r="AD286" s="38"/>
      <c r="AE286" s="38"/>
      <c r="AF286" s="38"/>
      <c r="AG286" s="38"/>
      <c r="AH286" s="38"/>
      <c r="AI286" s="38"/>
      <c r="AJ286" s="38"/>
      <c r="AK286" s="38"/>
      <c r="AL286" s="38"/>
    </row>
    <row r="287" spans="1:38">
      <c r="A287" s="71"/>
      <c r="B287" s="71"/>
      <c r="C287" s="38"/>
      <c r="D287" s="71"/>
      <c r="E287" s="38"/>
      <c r="F287" s="71"/>
      <c r="G287" s="38"/>
      <c r="H287" s="71"/>
      <c r="I287" s="38"/>
      <c r="J287" s="38"/>
      <c r="K287" s="38"/>
      <c r="L287" s="38"/>
      <c r="M287" s="38"/>
      <c r="N287" s="38"/>
      <c r="O287" s="38"/>
      <c r="P287" s="38"/>
      <c r="Q287" s="38"/>
      <c r="R287" s="38"/>
      <c r="S287" s="38"/>
      <c r="AC287" s="38"/>
      <c r="AD287" s="38"/>
      <c r="AE287" s="38"/>
      <c r="AF287" s="38"/>
      <c r="AG287" s="38"/>
      <c r="AH287" s="38"/>
      <c r="AI287" s="38"/>
      <c r="AJ287" s="38"/>
      <c r="AK287" s="38"/>
      <c r="AL287" s="38"/>
    </row>
    <row r="288" spans="1:38">
      <c r="A288" s="71"/>
      <c r="B288" s="71"/>
      <c r="C288" s="38"/>
      <c r="D288" s="71"/>
      <c r="E288" s="38"/>
      <c r="F288" s="71"/>
      <c r="G288" s="38"/>
      <c r="H288" s="71"/>
      <c r="I288" s="38"/>
      <c r="J288" s="38"/>
      <c r="K288" s="38"/>
      <c r="L288" s="38"/>
      <c r="M288" s="38"/>
      <c r="N288" s="38"/>
      <c r="O288" s="38"/>
      <c r="P288" s="38"/>
      <c r="Q288" s="38"/>
      <c r="R288" s="38"/>
      <c r="S288" s="38"/>
      <c r="AC288" s="38"/>
      <c r="AD288" s="38"/>
      <c r="AE288" s="38"/>
      <c r="AF288" s="38"/>
      <c r="AG288" s="38"/>
      <c r="AH288" s="38"/>
      <c r="AI288" s="38"/>
      <c r="AJ288" s="38"/>
      <c r="AK288" s="38"/>
      <c r="AL288" s="38"/>
    </row>
    <row r="289" spans="1:38">
      <c r="A289" s="71"/>
      <c r="B289" s="71"/>
      <c r="C289" s="38"/>
      <c r="D289" s="71"/>
      <c r="E289" s="38"/>
      <c r="F289" s="71"/>
      <c r="G289" s="38"/>
      <c r="H289" s="71"/>
      <c r="I289" s="38"/>
      <c r="J289" s="38"/>
      <c r="K289" s="38"/>
      <c r="L289" s="38"/>
      <c r="M289" s="38"/>
      <c r="N289" s="38"/>
      <c r="O289" s="38"/>
      <c r="P289" s="38"/>
      <c r="Q289" s="38"/>
      <c r="R289" s="38"/>
      <c r="S289" s="38"/>
      <c r="AC289" s="38"/>
      <c r="AD289" s="38"/>
      <c r="AE289" s="38"/>
      <c r="AF289" s="38"/>
      <c r="AG289" s="38"/>
      <c r="AH289" s="38"/>
      <c r="AI289" s="38"/>
      <c r="AJ289" s="38"/>
      <c r="AK289" s="38"/>
      <c r="AL289" s="38"/>
    </row>
    <row r="290" spans="1:38">
      <c r="A290" s="71"/>
      <c r="B290" s="71"/>
      <c r="C290" s="38"/>
      <c r="D290" s="71"/>
      <c r="E290" s="38"/>
      <c r="F290" s="71"/>
      <c r="G290" s="38"/>
      <c r="H290" s="71"/>
      <c r="I290" s="38"/>
      <c r="J290" s="38"/>
      <c r="K290" s="38"/>
      <c r="L290" s="38"/>
      <c r="M290" s="38"/>
      <c r="N290" s="38"/>
      <c r="O290" s="38"/>
      <c r="P290" s="38"/>
      <c r="Q290" s="38"/>
      <c r="R290" s="38"/>
      <c r="S290" s="38"/>
      <c r="AC290" s="38"/>
      <c r="AD290" s="38"/>
      <c r="AE290" s="38"/>
      <c r="AF290" s="38"/>
      <c r="AG290" s="38"/>
      <c r="AH290" s="38"/>
      <c r="AI290" s="38"/>
      <c r="AJ290" s="38"/>
      <c r="AK290" s="38"/>
      <c r="AL290" s="38"/>
    </row>
    <row r="291" spans="1:38">
      <c r="A291" s="71"/>
      <c r="B291" s="71"/>
      <c r="C291" s="38"/>
      <c r="D291" s="71"/>
      <c r="E291" s="38"/>
      <c r="F291" s="71"/>
      <c r="G291" s="38"/>
      <c r="H291" s="71"/>
      <c r="I291" s="38"/>
      <c r="J291" s="38"/>
      <c r="K291" s="38"/>
      <c r="L291" s="38"/>
      <c r="M291" s="38"/>
      <c r="N291" s="38"/>
      <c r="O291" s="38"/>
      <c r="P291" s="38"/>
      <c r="Q291" s="38"/>
      <c r="R291" s="38"/>
      <c r="S291" s="38"/>
      <c r="AC291" s="38"/>
      <c r="AD291" s="38"/>
      <c r="AE291" s="38"/>
      <c r="AF291" s="38"/>
      <c r="AG291" s="38"/>
      <c r="AH291" s="38"/>
      <c r="AI291" s="38"/>
      <c r="AJ291" s="38"/>
      <c r="AK291" s="38"/>
      <c r="AL291" s="38"/>
    </row>
    <row r="292" spans="1:38">
      <c r="A292" s="71"/>
      <c r="B292" s="71"/>
      <c r="C292" s="38"/>
      <c r="D292" s="71"/>
      <c r="E292" s="38"/>
      <c r="F292" s="71"/>
      <c r="G292" s="38"/>
      <c r="H292" s="71"/>
      <c r="I292" s="38"/>
      <c r="J292" s="38"/>
      <c r="K292" s="38"/>
      <c r="L292" s="38"/>
      <c r="M292" s="38"/>
      <c r="N292" s="38"/>
      <c r="O292" s="38"/>
      <c r="P292" s="38"/>
      <c r="Q292" s="38"/>
      <c r="R292" s="38"/>
      <c r="S292" s="38"/>
      <c r="AC292" s="38"/>
      <c r="AD292" s="38"/>
      <c r="AE292" s="38"/>
      <c r="AF292" s="38"/>
      <c r="AG292" s="38"/>
      <c r="AH292" s="38"/>
      <c r="AI292" s="38"/>
      <c r="AJ292" s="38"/>
      <c r="AK292" s="38"/>
      <c r="AL292" s="38"/>
    </row>
    <row r="293" spans="1:38">
      <c r="A293" s="71"/>
      <c r="B293" s="71"/>
      <c r="C293" s="38"/>
      <c r="D293" s="71"/>
      <c r="E293" s="38"/>
      <c r="F293" s="71"/>
      <c r="G293" s="38"/>
      <c r="H293" s="71"/>
      <c r="I293" s="38"/>
      <c r="J293" s="38"/>
      <c r="K293" s="38"/>
      <c r="L293" s="38"/>
      <c r="M293" s="38"/>
      <c r="N293" s="38"/>
      <c r="O293" s="38"/>
      <c r="P293" s="38"/>
      <c r="Q293" s="38"/>
      <c r="R293" s="38"/>
      <c r="S293" s="38"/>
      <c r="AC293" s="38"/>
      <c r="AD293" s="38"/>
      <c r="AE293" s="38"/>
      <c r="AF293" s="38"/>
      <c r="AG293" s="38"/>
      <c r="AH293" s="38"/>
      <c r="AI293" s="38"/>
      <c r="AJ293" s="38"/>
      <c r="AK293" s="38"/>
      <c r="AL293" s="38"/>
    </row>
    <row r="294" spans="1:38">
      <c r="A294" s="71"/>
      <c r="B294" s="71"/>
      <c r="C294" s="38"/>
      <c r="D294" s="71"/>
      <c r="E294" s="38"/>
      <c r="F294" s="71"/>
      <c r="G294" s="38"/>
      <c r="H294" s="71"/>
      <c r="I294" s="38"/>
      <c r="J294" s="38"/>
      <c r="K294" s="38"/>
      <c r="L294" s="38"/>
      <c r="M294" s="38"/>
      <c r="N294" s="38"/>
      <c r="O294" s="38"/>
      <c r="P294" s="38"/>
      <c r="Q294" s="38"/>
      <c r="R294" s="38"/>
      <c r="S294" s="38"/>
      <c r="AC294" s="38"/>
      <c r="AD294" s="38"/>
      <c r="AE294" s="38"/>
      <c r="AF294" s="38"/>
      <c r="AG294" s="38"/>
      <c r="AH294" s="38"/>
      <c r="AI294" s="38"/>
      <c r="AJ294" s="38"/>
      <c r="AK294" s="38"/>
      <c r="AL294" s="38"/>
    </row>
    <row r="295" spans="1:38">
      <c r="A295" s="71"/>
      <c r="B295" s="71"/>
      <c r="C295" s="38"/>
      <c r="D295" s="71"/>
      <c r="E295" s="38"/>
      <c r="F295" s="71"/>
      <c r="G295" s="38"/>
      <c r="H295" s="71"/>
      <c r="I295" s="38"/>
      <c r="J295" s="38"/>
      <c r="K295" s="38"/>
      <c r="L295" s="38"/>
      <c r="M295" s="38"/>
      <c r="N295" s="38"/>
      <c r="O295" s="38"/>
      <c r="P295" s="38"/>
      <c r="Q295" s="38"/>
      <c r="R295" s="38"/>
      <c r="S295" s="38"/>
      <c r="AC295" s="38"/>
      <c r="AD295" s="38"/>
      <c r="AE295" s="38"/>
      <c r="AF295" s="38"/>
      <c r="AG295" s="38"/>
      <c r="AH295" s="38"/>
      <c r="AI295" s="38"/>
      <c r="AJ295" s="38"/>
      <c r="AK295" s="38"/>
      <c r="AL295" s="38"/>
    </row>
    <row r="296" spans="1:38">
      <c r="A296" s="71"/>
      <c r="B296" s="71"/>
      <c r="C296" s="38"/>
      <c r="D296" s="71"/>
      <c r="E296" s="38"/>
      <c r="F296" s="71"/>
      <c r="G296" s="38"/>
      <c r="H296" s="71"/>
      <c r="I296" s="38"/>
      <c r="J296" s="38"/>
      <c r="K296" s="38"/>
      <c r="L296" s="38"/>
      <c r="M296" s="38"/>
      <c r="N296" s="38"/>
      <c r="O296" s="38"/>
      <c r="P296" s="38"/>
      <c r="Q296" s="38"/>
      <c r="R296" s="38"/>
      <c r="S296" s="38"/>
      <c r="AC296" s="38"/>
      <c r="AD296" s="38"/>
      <c r="AE296" s="38"/>
      <c r="AF296" s="38"/>
      <c r="AG296" s="38"/>
      <c r="AH296" s="38"/>
      <c r="AI296" s="38"/>
      <c r="AJ296" s="38"/>
      <c r="AK296" s="38"/>
      <c r="AL296" s="38"/>
    </row>
    <row r="297" spans="1:38">
      <c r="A297" s="71"/>
      <c r="B297" s="71"/>
      <c r="C297" s="38"/>
      <c r="D297" s="71"/>
      <c r="E297" s="38"/>
      <c r="F297" s="71"/>
      <c r="G297" s="38"/>
      <c r="H297" s="71"/>
      <c r="I297" s="38"/>
      <c r="J297" s="38"/>
      <c r="K297" s="38"/>
      <c r="L297" s="38"/>
      <c r="M297" s="38"/>
      <c r="N297" s="38"/>
      <c r="O297" s="38"/>
      <c r="P297" s="38"/>
      <c r="Q297" s="38"/>
      <c r="R297" s="38"/>
      <c r="S297" s="38"/>
      <c r="AC297" s="38"/>
      <c r="AD297" s="38"/>
      <c r="AE297" s="38"/>
      <c r="AF297" s="38"/>
      <c r="AG297" s="38"/>
      <c r="AH297" s="38"/>
      <c r="AI297" s="38"/>
      <c r="AJ297" s="38"/>
      <c r="AK297" s="38"/>
      <c r="AL297" s="38"/>
    </row>
    <row r="298" spans="1:38">
      <c r="A298" s="71"/>
      <c r="B298" s="71"/>
      <c r="C298" s="38"/>
      <c r="D298" s="71"/>
      <c r="E298" s="38"/>
      <c r="F298" s="71"/>
      <c r="G298" s="38"/>
      <c r="H298" s="71"/>
      <c r="I298" s="38"/>
      <c r="J298" s="38"/>
      <c r="K298" s="38"/>
      <c r="L298" s="38"/>
      <c r="M298" s="38"/>
      <c r="N298" s="38"/>
      <c r="O298" s="38"/>
      <c r="P298" s="38"/>
      <c r="Q298" s="38"/>
      <c r="R298" s="38"/>
      <c r="S298" s="38"/>
      <c r="AC298" s="38"/>
      <c r="AD298" s="38"/>
      <c r="AE298" s="38"/>
      <c r="AF298" s="38"/>
      <c r="AG298" s="38"/>
      <c r="AH298" s="38"/>
      <c r="AI298" s="38"/>
      <c r="AJ298" s="38"/>
      <c r="AK298" s="38"/>
      <c r="AL298" s="38"/>
    </row>
    <row r="299" spans="1:38">
      <c r="A299" s="71"/>
      <c r="B299" s="71"/>
      <c r="C299" s="38"/>
      <c r="D299" s="71"/>
      <c r="E299" s="38"/>
      <c r="F299" s="71"/>
      <c r="G299" s="38"/>
      <c r="H299" s="71"/>
      <c r="I299" s="38"/>
      <c r="J299" s="38"/>
      <c r="K299" s="38"/>
      <c r="L299" s="38"/>
      <c r="M299" s="38"/>
      <c r="N299" s="38"/>
      <c r="O299" s="38"/>
      <c r="P299" s="38"/>
      <c r="Q299" s="38"/>
      <c r="R299" s="38"/>
      <c r="S299" s="38"/>
      <c r="AC299" s="38"/>
      <c r="AD299" s="38"/>
      <c r="AE299" s="38"/>
      <c r="AF299" s="38"/>
      <c r="AG299" s="38"/>
      <c r="AH299" s="38"/>
      <c r="AI299" s="38"/>
      <c r="AJ299" s="38"/>
      <c r="AK299" s="38"/>
      <c r="AL299" s="38"/>
    </row>
    <row r="300" spans="1:38">
      <c r="A300" s="71"/>
      <c r="B300" s="71"/>
      <c r="C300" s="38"/>
      <c r="D300" s="71"/>
      <c r="E300" s="38"/>
      <c r="F300" s="71"/>
      <c r="G300" s="38"/>
      <c r="H300" s="71"/>
      <c r="I300" s="38"/>
      <c r="J300" s="38"/>
      <c r="K300" s="38"/>
      <c r="L300" s="38"/>
      <c r="M300" s="38"/>
      <c r="N300" s="38"/>
      <c r="O300" s="38"/>
      <c r="P300" s="38"/>
      <c r="Q300" s="38"/>
      <c r="R300" s="38"/>
      <c r="S300" s="38"/>
      <c r="AC300" s="38"/>
      <c r="AD300" s="38"/>
      <c r="AE300" s="38"/>
      <c r="AF300" s="38"/>
      <c r="AG300" s="38"/>
      <c r="AH300" s="38"/>
      <c r="AI300" s="38"/>
      <c r="AJ300" s="38"/>
      <c r="AK300" s="38"/>
      <c r="AL300" s="38"/>
    </row>
    <row r="301" spans="1:38">
      <c r="A301" s="71"/>
      <c r="B301" s="71"/>
      <c r="C301" s="38"/>
      <c r="D301" s="71"/>
      <c r="E301" s="38"/>
      <c r="F301" s="71"/>
      <c r="G301" s="38"/>
      <c r="H301" s="71"/>
      <c r="I301" s="38"/>
      <c r="J301" s="38"/>
      <c r="K301" s="38"/>
      <c r="L301" s="38"/>
      <c r="M301" s="38"/>
      <c r="N301" s="38"/>
      <c r="O301" s="38"/>
      <c r="P301" s="38"/>
      <c r="Q301" s="38"/>
      <c r="R301" s="38"/>
      <c r="S301" s="38"/>
      <c r="AC301" s="38"/>
      <c r="AD301" s="38"/>
      <c r="AE301" s="38"/>
      <c r="AF301" s="38"/>
      <c r="AG301" s="38"/>
      <c r="AH301" s="38"/>
      <c r="AI301" s="38"/>
      <c r="AJ301" s="38"/>
      <c r="AK301" s="38"/>
      <c r="AL301" s="38"/>
    </row>
    <row r="302" spans="1:38">
      <c r="A302" s="71"/>
      <c r="B302" s="71"/>
      <c r="C302" s="38"/>
      <c r="D302" s="71"/>
      <c r="E302" s="38"/>
      <c r="F302" s="71"/>
      <c r="G302" s="38"/>
      <c r="H302" s="71"/>
      <c r="I302" s="38"/>
      <c r="J302" s="38"/>
      <c r="K302" s="38"/>
      <c r="L302" s="38"/>
      <c r="M302" s="38"/>
      <c r="N302" s="38"/>
      <c r="O302" s="38"/>
      <c r="P302" s="38"/>
      <c r="Q302" s="38"/>
      <c r="R302" s="38"/>
      <c r="S302" s="38"/>
      <c r="AC302" s="38"/>
      <c r="AD302" s="38"/>
      <c r="AE302" s="38"/>
      <c r="AF302" s="38"/>
      <c r="AG302" s="38"/>
      <c r="AH302" s="38"/>
      <c r="AI302" s="38"/>
      <c r="AJ302" s="38"/>
      <c r="AK302" s="38"/>
      <c r="AL302" s="38"/>
    </row>
    <row r="303" spans="1:38">
      <c r="A303" s="71"/>
      <c r="B303" s="71"/>
      <c r="C303" s="38"/>
      <c r="D303" s="71"/>
      <c r="E303" s="38"/>
      <c r="F303" s="71"/>
      <c r="G303" s="38"/>
      <c r="H303" s="71"/>
      <c r="I303" s="38"/>
      <c r="J303" s="38"/>
      <c r="K303" s="38"/>
      <c r="L303" s="38"/>
      <c r="M303" s="38"/>
      <c r="N303" s="38"/>
      <c r="O303" s="38"/>
      <c r="P303" s="38"/>
      <c r="Q303" s="38"/>
      <c r="R303" s="38"/>
      <c r="S303" s="38"/>
      <c r="AC303" s="38"/>
      <c r="AD303" s="38"/>
      <c r="AE303" s="38"/>
      <c r="AF303" s="38"/>
      <c r="AG303" s="38"/>
      <c r="AH303" s="38"/>
      <c r="AI303" s="38"/>
      <c r="AJ303" s="38"/>
      <c r="AK303" s="38"/>
      <c r="AL303" s="38"/>
    </row>
    <row r="304" spans="1:38">
      <c r="A304" s="71"/>
      <c r="B304" s="71"/>
      <c r="C304" s="38"/>
      <c r="D304" s="71"/>
      <c r="E304" s="38"/>
      <c r="F304" s="71"/>
      <c r="G304" s="38"/>
      <c r="H304" s="71"/>
      <c r="I304" s="38"/>
      <c r="J304" s="38"/>
      <c r="K304" s="38"/>
      <c r="L304" s="38"/>
      <c r="M304" s="38"/>
      <c r="N304" s="38"/>
      <c r="O304" s="38"/>
      <c r="P304" s="38"/>
      <c r="Q304" s="38"/>
      <c r="R304" s="38"/>
      <c r="S304" s="38"/>
      <c r="AC304" s="38"/>
      <c r="AD304" s="38"/>
      <c r="AE304" s="38"/>
      <c r="AF304" s="38"/>
      <c r="AG304" s="38"/>
      <c r="AH304" s="38"/>
      <c r="AI304" s="38"/>
      <c r="AJ304" s="38"/>
      <c r="AK304" s="38"/>
      <c r="AL304" s="38"/>
    </row>
    <row r="305" spans="1:38">
      <c r="A305" s="71"/>
      <c r="B305" s="71"/>
      <c r="C305" s="38"/>
      <c r="D305" s="71"/>
      <c r="E305" s="38"/>
      <c r="F305" s="71"/>
      <c r="G305" s="38"/>
      <c r="H305" s="71"/>
      <c r="I305" s="38"/>
      <c r="J305" s="38"/>
      <c r="K305" s="38"/>
      <c r="L305" s="38"/>
      <c r="M305" s="38"/>
      <c r="N305" s="38"/>
      <c r="O305" s="38"/>
      <c r="P305" s="38"/>
      <c r="Q305" s="38"/>
      <c r="R305" s="38"/>
      <c r="S305" s="38"/>
      <c r="AC305" s="38"/>
      <c r="AD305" s="38"/>
      <c r="AE305" s="38"/>
      <c r="AF305" s="38"/>
      <c r="AG305" s="38"/>
      <c r="AH305" s="38"/>
      <c r="AI305" s="38"/>
      <c r="AJ305" s="38"/>
      <c r="AK305" s="38"/>
      <c r="AL305" s="38"/>
    </row>
    <row r="306" spans="1:38">
      <c r="A306" s="71"/>
      <c r="B306" s="71"/>
      <c r="C306" s="38"/>
      <c r="D306" s="71"/>
      <c r="E306" s="38"/>
      <c r="F306" s="71"/>
      <c r="G306" s="38"/>
      <c r="H306" s="71"/>
      <c r="I306" s="38"/>
      <c r="J306" s="38"/>
      <c r="K306" s="38"/>
      <c r="L306" s="38"/>
      <c r="M306" s="38"/>
      <c r="N306" s="38"/>
      <c r="O306" s="38"/>
      <c r="P306" s="38"/>
      <c r="Q306" s="38"/>
      <c r="R306" s="38"/>
      <c r="S306" s="38"/>
      <c r="AC306" s="38"/>
      <c r="AD306" s="38"/>
      <c r="AE306" s="38"/>
      <c r="AF306" s="38"/>
      <c r="AG306" s="38"/>
      <c r="AH306" s="38"/>
      <c r="AI306" s="38"/>
      <c r="AJ306" s="38"/>
      <c r="AK306" s="38"/>
      <c r="AL306" s="38"/>
    </row>
    <row r="307" spans="1:38">
      <c r="A307" s="71"/>
      <c r="B307" s="71"/>
      <c r="C307" s="38"/>
      <c r="D307" s="71"/>
      <c r="E307" s="38"/>
      <c r="F307" s="71"/>
      <c r="G307" s="38"/>
      <c r="H307" s="71"/>
      <c r="I307" s="38"/>
      <c r="J307" s="38"/>
      <c r="K307" s="38"/>
      <c r="L307" s="38"/>
      <c r="M307" s="38"/>
      <c r="N307" s="38"/>
      <c r="O307" s="38"/>
      <c r="P307" s="38"/>
      <c r="Q307" s="38"/>
      <c r="R307" s="38"/>
      <c r="S307" s="38"/>
      <c r="AC307" s="38"/>
      <c r="AD307" s="38"/>
      <c r="AE307" s="38"/>
      <c r="AF307" s="38"/>
      <c r="AG307" s="38"/>
      <c r="AH307" s="38"/>
      <c r="AI307" s="38"/>
      <c r="AJ307" s="38"/>
      <c r="AK307" s="38"/>
      <c r="AL307" s="38"/>
    </row>
    <row r="308" spans="1:38">
      <c r="A308" s="71"/>
      <c r="B308" s="71"/>
      <c r="C308" s="38"/>
      <c r="D308" s="71"/>
      <c r="E308" s="38"/>
      <c r="F308" s="71"/>
      <c r="G308" s="38"/>
      <c r="H308" s="71"/>
      <c r="I308" s="38"/>
      <c r="J308" s="38"/>
      <c r="K308" s="38"/>
      <c r="L308" s="38"/>
      <c r="M308" s="38"/>
      <c r="N308" s="38"/>
      <c r="O308" s="38"/>
      <c r="P308" s="38"/>
      <c r="Q308" s="38"/>
      <c r="R308" s="38"/>
      <c r="S308" s="38"/>
      <c r="AC308" s="38"/>
      <c r="AD308" s="38"/>
      <c r="AE308" s="38"/>
      <c r="AF308" s="38"/>
      <c r="AG308" s="38"/>
      <c r="AH308" s="38"/>
      <c r="AI308" s="38"/>
      <c r="AJ308" s="38"/>
      <c r="AK308" s="38"/>
      <c r="AL308" s="38"/>
    </row>
    <row r="309" spans="1:38">
      <c r="A309" s="71"/>
      <c r="B309" s="71"/>
      <c r="C309" s="38"/>
      <c r="D309" s="71"/>
      <c r="E309" s="38"/>
      <c r="F309" s="71"/>
      <c r="G309" s="38"/>
      <c r="H309" s="71"/>
      <c r="I309" s="38"/>
      <c r="J309" s="38"/>
      <c r="K309" s="38"/>
      <c r="L309" s="38"/>
      <c r="M309" s="38"/>
      <c r="N309" s="38"/>
      <c r="O309" s="38"/>
      <c r="P309" s="38"/>
      <c r="Q309" s="38"/>
      <c r="R309" s="38"/>
      <c r="S309" s="38"/>
      <c r="AC309" s="38"/>
      <c r="AD309" s="38"/>
      <c r="AE309" s="38"/>
      <c r="AF309" s="38"/>
      <c r="AG309" s="38"/>
      <c r="AH309" s="38"/>
      <c r="AI309" s="38"/>
      <c r="AJ309" s="38"/>
      <c r="AK309" s="38"/>
      <c r="AL309" s="38"/>
    </row>
    <row r="310" spans="1:38">
      <c r="A310" s="71"/>
      <c r="B310" s="71"/>
      <c r="C310" s="38"/>
      <c r="D310" s="71"/>
      <c r="E310" s="38"/>
      <c r="F310" s="71"/>
      <c r="G310" s="38"/>
      <c r="H310" s="71"/>
      <c r="I310" s="38"/>
      <c r="J310" s="38"/>
      <c r="K310" s="38"/>
      <c r="L310" s="38"/>
      <c r="M310" s="38"/>
      <c r="N310" s="38"/>
      <c r="O310" s="38"/>
      <c r="P310" s="38"/>
      <c r="Q310" s="38"/>
      <c r="R310" s="38"/>
      <c r="S310" s="38"/>
      <c r="AC310" s="38"/>
      <c r="AD310" s="38"/>
      <c r="AE310" s="38"/>
      <c r="AF310" s="38"/>
      <c r="AG310" s="38"/>
      <c r="AH310" s="38"/>
      <c r="AI310" s="38"/>
      <c r="AJ310" s="38"/>
      <c r="AK310" s="38"/>
      <c r="AL310" s="38"/>
    </row>
    <row r="311" spans="1:38">
      <c r="A311" s="71"/>
      <c r="B311" s="71"/>
      <c r="C311" s="38"/>
      <c r="D311" s="71"/>
      <c r="E311" s="38"/>
      <c r="F311" s="71"/>
      <c r="G311" s="38"/>
      <c r="H311" s="71"/>
      <c r="I311" s="38"/>
      <c r="J311" s="38"/>
      <c r="K311" s="38"/>
      <c r="L311" s="38"/>
      <c r="M311" s="38"/>
      <c r="N311" s="38"/>
      <c r="O311" s="38"/>
      <c r="P311" s="38"/>
      <c r="Q311" s="38"/>
      <c r="R311" s="38"/>
      <c r="S311" s="38"/>
      <c r="AC311" s="38"/>
      <c r="AD311" s="38"/>
      <c r="AE311" s="38"/>
      <c r="AF311" s="38"/>
      <c r="AG311" s="38"/>
      <c r="AH311" s="38"/>
      <c r="AI311" s="38"/>
      <c r="AJ311" s="38"/>
      <c r="AK311" s="38"/>
      <c r="AL311" s="38"/>
    </row>
    <row r="312" spans="1:38">
      <c r="A312" s="71"/>
      <c r="B312" s="71"/>
      <c r="C312" s="38"/>
      <c r="D312" s="71"/>
      <c r="E312" s="38"/>
      <c r="F312" s="71"/>
      <c r="G312" s="38"/>
      <c r="H312" s="71"/>
      <c r="I312" s="38"/>
      <c r="J312" s="38"/>
      <c r="K312" s="38"/>
      <c r="L312" s="38"/>
      <c r="M312" s="38"/>
      <c r="N312" s="38"/>
      <c r="O312" s="38"/>
      <c r="P312" s="38"/>
      <c r="Q312" s="38"/>
      <c r="R312" s="38"/>
      <c r="S312" s="38"/>
      <c r="AC312" s="38"/>
      <c r="AD312" s="38"/>
      <c r="AE312" s="38"/>
      <c r="AF312" s="38"/>
      <c r="AG312" s="38"/>
      <c r="AH312" s="38"/>
      <c r="AI312" s="38"/>
      <c r="AJ312" s="38"/>
      <c r="AK312" s="38"/>
      <c r="AL312" s="38"/>
    </row>
    <row r="313" spans="1:38">
      <c r="A313" s="71"/>
      <c r="B313" s="71"/>
      <c r="C313" s="38"/>
      <c r="D313" s="71"/>
      <c r="E313" s="38"/>
      <c r="F313" s="71"/>
      <c r="G313" s="38"/>
      <c r="H313" s="71"/>
      <c r="I313" s="38"/>
      <c r="J313" s="38"/>
      <c r="K313" s="38"/>
      <c r="L313" s="38"/>
      <c r="M313" s="38"/>
      <c r="N313" s="38"/>
      <c r="O313" s="38"/>
      <c r="P313" s="38"/>
      <c r="Q313" s="38"/>
      <c r="R313" s="38"/>
      <c r="S313" s="38"/>
      <c r="AC313" s="38"/>
      <c r="AD313" s="38"/>
      <c r="AE313" s="38"/>
      <c r="AF313" s="38"/>
      <c r="AG313" s="38"/>
      <c r="AH313" s="38"/>
      <c r="AI313" s="38"/>
      <c r="AJ313" s="38"/>
      <c r="AK313" s="38"/>
      <c r="AL313" s="38"/>
    </row>
    <row r="314" spans="1:38">
      <c r="A314" s="71"/>
      <c r="B314" s="71"/>
      <c r="C314" s="38"/>
      <c r="D314" s="71"/>
      <c r="E314" s="38"/>
      <c r="F314" s="71"/>
      <c r="G314" s="38"/>
      <c r="H314" s="71"/>
      <c r="I314" s="38"/>
      <c r="J314" s="38"/>
      <c r="K314" s="38"/>
      <c r="L314" s="38"/>
      <c r="M314" s="38"/>
      <c r="N314" s="38"/>
      <c r="O314" s="38"/>
      <c r="P314" s="38"/>
      <c r="Q314" s="38"/>
      <c r="R314" s="38"/>
      <c r="S314" s="38"/>
      <c r="AC314" s="38"/>
      <c r="AD314" s="38"/>
      <c r="AE314" s="38"/>
      <c r="AF314" s="38"/>
      <c r="AG314" s="38"/>
      <c r="AH314" s="38"/>
      <c r="AI314" s="38"/>
      <c r="AJ314" s="38"/>
      <c r="AK314" s="38"/>
      <c r="AL314" s="38"/>
    </row>
    <row r="315" spans="1:38">
      <c r="A315" s="71"/>
      <c r="B315" s="71"/>
      <c r="C315" s="38"/>
      <c r="D315" s="71"/>
      <c r="E315" s="38"/>
      <c r="F315" s="71"/>
      <c r="G315" s="38"/>
      <c r="H315" s="71"/>
      <c r="I315" s="38"/>
      <c r="J315" s="38"/>
      <c r="K315" s="38"/>
      <c r="L315" s="38"/>
      <c r="M315" s="38"/>
      <c r="N315" s="38"/>
      <c r="O315" s="38"/>
      <c r="P315" s="38"/>
      <c r="Q315" s="38"/>
      <c r="R315" s="38"/>
      <c r="S315" s="38"/>
      <c r="AC315" s="38"/>
      <c r="AD315" s="38"/>
      <c r="AE315" s="38"/>
      <c r="AF315" s="38"/>
      <c r="AG315" s="38"/>
      <c r="AH315" s="38"/>
      <c r="AI315" s="38"/>
      <c r="AJ315" s="38"/>
      <c r="AK315" s="38"/>
      <c r="AL315" s="38"/>
    </row>
    <row r="316" spans="1:38">
      <c r="A316" s="71"/>
      <c r="B316" s="71"/>
      <c r="C316" s="38"/>
      <c r="D316" s="71"/>
      <c r="E316" s="38"/>
      <c r="F316" s="71"/>
      <c r="G316" s="38"/>
      <c r="H316" s="71"/>
      <c r="I316" s="38"/>
      <c r="J316" s="38"/>
      <c r="K316" s="38"/>
      <c r="L316" s="38"/>
      <c r="M316" s="38"/>
      <c r="N316" s="38"/>
      <c r="O316" s="38"/>
      <c r="P316" s="38"/>
      <c r="Q316" s="38"/>
      <c r="R316" s="38"/>
      <c r="S316" s="38"/>
      <c r="AC316" s="38"/>
      <c r="AD316" s="38"/>
      <c r="AE316" s="38"/>
      <c r="AF316" s="38"/>
      <c r="AG316" s="38"/>
      <c r="AH316" s="38"/>
      <c r="AI316" s="38"/>
      <c r="AJ316" s="38"/>
      <c r="AK316" s="38"/>
      <c r="AL316" s="38"/>
    </row>
    <row r="317" spans="1:38">
      <c r="A317" s="71"/>
      <c r="B317" s="71"/>
      <c r="C317" s="38"/>
      <c r="D317" s="71"/>
      <c r="E317" s="38"/>
      <c r="F317" s="71"/>
      <c r="G317" s="38"/>
      <c r="H317" s="71"/>
      <c r="I317" s="38"/>
      <c r="J317" s="38"/>
      <c r="K317" s="38"/>
      <c r="L317" s="38"/>
      <c r="M317" s="38"/>
      <c r="N317" s="38"/>
      <c r="O317" s="38"/>
      <c r="P317" s="38"/>
      <c r="Q317" s="38"/>
      <c r="R317" s="38"/>
      <c r="S317" s="38"/>
      <c r="AC317" s="38"/>
      <c r="AD317" s="38"/>
      <c r="AE317" s="38"/>
      <c r="AF317" s="38"/>
      <c r="AG317" s="38"/>
      <c r="AH317" s="38"/>
      <c r="AI317" s="38"/>
      <c r="AJ317" s="38"/>
      <c r="AK317" s="38"/>
      <c r="AL317" s="38"/>
    </row>
    <row r="318" spans="1:38">
      <c r="A318" s="71"/>
      <c r="B318" s="71"/>
      <c r="C318" s="38"/>
      <c r="D318" s="71"/>
      <c r="E318" s="38"/>
      <c r="F318" s="71"/>
      <c r="G318" s="38"/>
      <c r="H318" s="71"/>
      <c r="I318" s="38"/>
      <c r="J318" s="38"/>
      <c r="K318" s="38"/>
      <c r="L318" s="38"/>
      <c r="M318" s="38"/>
      <c r="N318" s="38"/>
      <c r="O318" s="38"/>
      <c r="P318" s="38"/>
      <c r="Q318" s="38"/>
      <c r="R318" s="38"/>
      <c r="S318" s="38"/>
      <c r="AC318" s="38"/>
      <c r="AD318" s="38"/>
      <c r="AE318" s="38"/>
      <c r="AF318" s="38"/>
      <c r="AG318" s="38"/>
      <c r="AH318" s="38"/>
      <c r="AI318" s="38"/>
      <c r="AJ318" s="38"/>
      <c r="AK318" s="38"/>
      <c r="AL318" s="38"/>
    </row>
    <row r="319" spans="1:38">
      <c r="A319" s="71"/>
      <c r="B319" s="71"/>
      <c r="C319" s="38"/>
      <c r="D319" s="71"/>
      <c r="E319" s="38"/>
      <c r="F319" s="71"/>
      <c r="G319" s="38"/>
      <c r="H319" s="71"/>
      <c r="I319" s="38"/>
      <c r="J319" s="38"/>
      <c r="K319" s="38"/>
      <c r="L319" s="38"/>
      <c r="M319" s="38"/>
      <c r="N319" s="38"/>
      <c r="O319" s="38"/>
      <c r="P319" s="38"/>
      <c r="Q319" s="38"/>
      <c r="R319" s="38"/>
      <c r="S319" s="38"/>
      <c r="AC319" s="38"/>
      <c r="AD319" s="38"/>
      <c r="AE319" s="38"/>
      <c r="AF319" s="38"/>
      <c r="AG319" s="38"/>
      <c r="AH319" s="38"/>
      <c r="AI319" s="38"/>
      <c r="AJ319" s="38"/>
      <c r="AK319" s="38"/>
      <c r="AL319" s="38"/>
    </row>
    <row r="320" spans="1:38">
      <c r="A320" s="71"/>
      <c r="B320" s="71"/>
      <c r="C320" s="38"/>
      <c r="D320" s="71"/>
      <c r="E320" s="38"/>
      <c r="F320" s="71"/>
      <c r="G320" s="38"/>
      <c r="H320" s="71"/>
      <c r="I320" s="38"/>
      <c r="J320" s="38"/>
      <c r="K320" s="38"/>
      <c r="L320" s="38"/>
      <c r="M320" s="38"/>
      <c r="N320" s="38"/>
      <c r="O320" s="38"/>
      <c r="P320" s="38"/>
      <c r="Q320" s="38"/>
      <c r="R320" s="38"/>
      <c r="S320" s="38"/>
      <c r="AC320" s="38"/>
      <c r="AD320" s="38"/>
      <c r="AE320" s="38"/>
      <c r="AF320" s="38"/>
      <c r="AG320" s="38"/>
      <c r="AH320" s="38"/>
      <c r="AI320" s="38"/>
      <c r="AJ320" s="38"/>
      <c r="AK320" s="38"/>
      <c r="AL320" s="38"/>
    </row>
    <row r="321" spans="1:38">
      <c r="A321" s="71"/>
      <c r="B321" s="71"/>
      <c r="C321" s="38"/>
      <c r="D321" s="71"/>
      <c r="E321" s="38"/>
      <c r="F321" s="71"/>
      <c r="G321" s="38"/>
      <c r="H321" s="71"/>
      <c r="I321" s="38"/>
      <c r="J321" s="38"/>
      <c r="K321" s="38"/>
      <c r="L321" s="38"/>
      <c r="M321" s="38"/>
      <c r="N321" s="38"/>
      <c r="O321" s="38"/>
      <c r="P321" s="38"/>
      <c r="Q321" s="38"/>
      <c r="R321" s="38"/>
      <c r="S321" s="38"/>
      <c r="AC321" s="38"/>
      <c r="AD321" s="38"/>
      <c r="AE321" s="38"/>
      <c r="AF321" s="38"/>
      <c r="AG321" s="38"/>
      <c r="AH321" s="38"/>
      <c r="AI321" s="38"/>
      <c r="AJ321" s="38"/>
      <c r="AK321" s="38"/>
      <c r="AL321" s="38"/>
    </row>
    <row r="322" spans="1:38">
      <c r="A322" s="71"/>
      <c r="B322" s="71"/>
      <c r="C322" s="38"/>
      <c r="D322" s="71"/>
      <c r="E322" s="38"/>
      <c r="F322" s="71"/>
      <c r="G322" s="38"/>
      <c r="H322" s="71"/>
      <c r="I322" s="38"/>
      <c r="J322" s="38"/>
      <c r="K322" s="38"/>
      <c r="L322" s="38"/>
      <c r="M322" s="38"/>
      <c r="N322" s="38"/>
      <c r="O322" s="38"/>
      <c r="P322" s="38"/>
      <c r="Q322" s="38"/>
      <c r="R322" s="38"/>
      <c r="S322" s="38"/>
      <c r="AC322" s="38"/>
      <c r="AD322" s="38"/>
      <c r="AE322" s="38"/>
      <c r="AF322" s="38"/>
      <c r="AG322" s="38"/>
      <c r="AH322" s="38"/>
      <c r="AI322" s="38"/>
      <c r="AJ322" s="38"/>
      <c r="AK322" s="38"/>
      <c r="AL322" s="38"/>
    </row>
    <row r="323" spans="1:38">
      <c r="A323" s="71"/>
      <c r="B323" s="71"/>
      <c r="C323" s="38"/>
      <c r="D323" s="71"/>
      <c r="E323" s="38"/>
      <c r="F323" s="71"/>
      <c r="G323" s="38"/>
      <c r="H323" s="71"/>
      <c r="I323" s="38"/>
      <c r="J323" s="38"/>
      <c r="K323" s="38"/>
      <c r="L323" s="38"/>
      <c r="M323" s="38"/>
      <c r="N323" s="38"/>
      <c r="O323" s="38"/>
      <c r="P323" s="38"/>
      <c r="Q323" s="38"/>
      <c r="R323" s="38"/>
      <c r="S323" s="38"/>
      <c r="AC323" s="38"/>
      <c r="AD323" s="38"/>
      <c r="AE323" s="38"/>
      <c r="AF323" s="38"/>
      <c r="AG323" s="38"/>
      <c r="AH323" s="38"/>
      <c r="AI323" s="38"/>
      <c r="AJ323" s="38"/>
      <c r="AK323" s="38"/>
      <c r="AL323" s="38"/>
    </row>
    <row r="324" spans="1:38">
      <c r="A324" s="71"/>
      <c r="B324" s="71"/>
      <c r="C324" s="38"/>
      <c r="D324" s="71"/>
      <c r="E324" s="38"/>
      <c r="F324" s="71"/>
      <c r="G324" s="38"/>
      <c r="H324" s="71"/>
      <c r="I324" s="38"/>
      <c r="J324" s="38"/>
      <c r="K324" s="38"/>
      <c r="L324" s="38"/>
      <c r="M324" s="38"/>
      <c r="N324" s="38"/>
      <c r="O324" s="38"/>
      <c r="P324" s="38"/>
      <c r="Q324" s="38"/>
      <c r="R324" s="38"/>
      <c r="S324" s="38"/>
      <c r="AC324" s="38"/>
      <c r="AD324" s="38"/>
      <c r="AE324" s="38"/>
      <c r="AF324" s="38"/>
      <c r="AG324" s="38"/>
      <c r="AH324" s="38"/>
      <c r="AI324" s="38"/>
      <c r="AJ324" s="38"/>
      <c r="AK324" s="38"/>
      <c r="AL324" s="38"/>
    </row>
    <row r="325" spans="1:38">
      <c r="A325" s="71"/>
      <c r="B325" s="71"/>
      <c r="C325" s="38"/>
      <c r="D325" s="71"/>
      <c r="E325" s="38"/>
      <c r="F325" s="71"/>
      <c r="G325" s="38"/>
      <c r="H325" s="71"/>
      <c r="I325" s="38"/>
      <c r="J325" s="38"/>
      <c r="K325" s="38"/>
      <c r="L325" s="38"/>
      <c r="M325" s="38"/>
      <c r="N325" s="38"/>
      <c r="O325" s="38"/>
      <c r="P325" s="38"/>
      <c r="Q325" s="38"/>
      <c r="R325" s="38"/>
      <c r="S325" s="38"/>
      <c r="AC325" s="38"/>
      <c r="AD325" s="38"/>
      <c r="AE325" s="38"/>
      <c r="AF325" s="38"/>
      <c r="AG325" s="38"/>
      <c r="AH325" s="38"/>
      <c r="AI325" s="38"/>
      <c r="AJ325" s="38"/>
      <c r="AK325" s="38"/>
      <c r="AL325" s="38"/>
    </row>
    <row r="326" spans="1:38">
      <c r="A326" s="71"/>
      <c r="B326" s="71"/>
      <c r="C326" s="38"/>
      <c r="D326" s="71"/>
      <c r="E326" s="38"/>
      <c r="F326" s="71"/>
      <c r="G326" s="38"/>
      <c r="H326" s="71"/>
      <c r="I326" s="38"/>
      <c r="J326" s="38"/>
      <c r="K326" s="38"/>
      <c r="L326" s="38"/>
      <c r="M326" s="38"/>
      <c r="N326" s="38"/>
      <c r="O326" s="38"/>
      <c r="P326" s="38"/>
      <c r="Q326" s="38"/>
      <c r="R326" s="38"/>
      <c r="S326" s="38"/>
      <c r="AC326" s="38"/>
      <c r="AD326" s="38"/>
      <c r="AE326" s="38"/>
      <c r="AF326" s="38"/>
      <c r="AG326" s="38"/>
      <c r="AH326" s="38"/>
      <c r="AI326" s="38"/>
      <c r="AJ326" s="38"/>
      <c r="AK326" s="38"/>
      <c r="AL326" s="38"/>
    </row>
    <row r="327" spans="1:38">
      <c r="A327" s="71"/>
      <c r="B327" s="71"/>
      <c r="C327" s="38"/>
      <c r="D327" s="71"/>
      <c r="E327" s="38"/>
      <c r="F327" s="71"/>
      <c r="G327" s="38"/>
      <c r="H327" s="71"/>
      <c r="I327" s="38"/>
      <c r="J327" s="38"/>
      <c r="K327" s="38"/>
      <c r="L327" s="38"/>
      <c r="M327" s="38"/>
      <c r="N327" s="38"/>
      <c r="O327" s="38"/>
      <c r="P327" s="38"/>
      <c r="Q327" s="38"/>
      <c r="R327" s="38"/>
      <c r="S327" s="38"/>
      <c r="AC327" s="38"/>
      <c r="AD327" s="38"/>
      <c r="AE327" s="38"/>
      <c r="AF327" s="38"/>
      <c r="AG327" s="38"/>
      <c r="AH327" s="38"/>
      <c r="AI327" s="38"/>
      <c r="AJ327" s="38"/>
      <c r="AK327" s="38"/>
      <c r="AL327" s="38"/>
    </row>
    <row r="328" spans="1:38">
      <c r="A328" s="71"/>
      <c r="B328" s="71"/>
      <c r="C328" s="38"/>
      <c r="D328" s="71"/>
      <c r="E328" s="38"/>
      <c r="F328" s="71"/>
      <c r="G328" s="38"/>
      <c r="H328" s="71"/>
      <c r="I328" s="38"/>
      <c r="J328" s="38"/>
      <c r="K328" s="38"/>
      <c r="L328" s="38"/>
      <c r="M328" s="38"/>
      <c r="N328" s="38"/>
      <c r="O328" s="38"/>
      <c r="P328" s="38"/>
      <c r="Q328" s="38"/>
      <c r="R328" s="38"/>
      <c r="S328" s="38"/>
      <c r="AC328" s="38"/>
      <c r="AD328" s="38"/>
      <c r="AE328" s="38"/>
      <c r="AF328" s="38"/>
      <c r="AG328" s="38"/>
      <c r="AH328" s="38"/>
      <c r="AI328" s="38"/>
      <c r="AJ328" s="38"/>
      <c r="AK328" s="38"/>
      <c r="AL328" s="38"/>
    </row>
    <row r="329" spans="1:38">
      <c r="A329" s="71"/>
      <c r="B329" s="71"/>
      <c r="C329" s="38"/>
      <c r="D329" s="71"/>
      <c r="E329" s="38"/>
      <c r="F329" s="71"/>
      <c r="G329" s="38"/>
      <c r="H329" s="71"/>
      <c r="I329" s="38"/>
      <c r="J329" s="38"/>
      <c r="K329" s="38"/>
      <c r="L329" s="38"/>
      <c r="M329" s="38"/>
      <c r="N329" s="38"/>
      <c r="O329" s="38"/>
      <c r="P329" s="38"/>
      <c r="Q329" s="38"/>
      <c r="R329" s="38"/>
      <c r="S329" s="38"/>
      <c r="AC329" s="38"/>
      <c r="AD329" s="38"/>
      <c r="AE329" s="38"/>
      <c r="AF329" s="38"/>
      <c r="AG329" s="38"/>
      <c r="AH329" s="38"/>
      <c r="AI329" s="38"/>
      <c r="AJ329" s="38"/>
      <c r="AK329" s="38"/>
      <c r="AL329" s="38"/>
    </row>
    <row r="330" spans="1:38">
      <c r="A330" s="71"/>
      <c r="B330" s="71"/>
      <c r="C330" s="38"/>
      <c r="D330" s="71"/>
      <c r="E330" s="38"/>
      <c r="F330" s="71"/>
      <c r="G330" s="38"/>
      <c r="H330" s="71"/>
      <c r="I330" s="38"/>
      <c r="J330" s="38"/>
      <c r="K330" s="38"/>
      <c r="L330" s="38"/>
      <c r="M330" s="38"/>
      <c r="N330" s="38"/>
      <c r="O330" s="38"/>
      <c r="P330" s="38"/>
      <c r="Q330" s="38"/>
      <c r="R330" s="38"/>
      <c r="S330" s="38"/>
      <c r="AC330" s="38"/>
      <c r="AD330" s="38"/>
      <c r="AE330" s="38"/>
      <c r="AF330" s="38"/>
      <c r="AG330" s="38"/>
      <c r="AH330" s="38"/>
      <c r="AI330" s="38"/>
      <c r="AJ330" s="38"/>
      <c r="AK330" s="38"/>
      <c r="AL330" s="38"/>
    </row>
    <row r="331" spans="1:38">
      <c r="A331" s="71"/>
      <c r="B331" s="71"/>
      <c r="C331" s="38"/>
      <c r="D331" s="71"/>
      <c r="E331" s="38"/>
      <c r="F331" s="71"/>
      <c r="G331" s="38"/>
      <c r="H331" s="71"/>
      <c r="I331" s="38"/>
      <c r="J331" s="38"/>
      <c r="K331" s="38"/>
      <c r="L331" s="38"/>
      <c r="M331" s="38"/>
      <c r="N331" s="38"/>
      <c r="O331" s="38"/>
      <c r="P331" s="38"/>
      <c r="Q331" s="38"/>
      <c r="R331" s="38"/>
      <c r="S331" s="38"/>
      <c r="AC331" s="38"/>
      <c r="AD331" s="38"/>
      <c r="AE331" s="38"/>
      <c r="AF331" s="38"/>
      <c r="AG331" s="38"/>
      <c r="AH331" s="38"/>
      <c r="AI331" s="38"/>
      <c r="AJ331" s="38"/>
      <c r="AK331" s="38"/>
      <c r="AL331" s="38"/>
    </row>
    <row r="332" spans="1:38">
      <c r="A332" s="71"/>
      <c r="B332" s="71"/>
      <c r="C332" s="38"/>
      <c r="D332" s="71"/>
      <c r="E332" s="38"/>
      <c r="F332" s="71"/>
      <c r="G332" s="38"/>
      <c r="H332" s="71"/>
      <c r="I332" s="38"/>
      <c r="J332" s="38"/>
      <c r="K332" s="38"/>
      <c r="L332" s="38"/>
      <c r="M332" s="38"/>
      <c r="N332" s="38"/>
      <c r="O332" s="38"/>
      <c r="P332" s="38"/>
      <c r="Q332" s="38"/>
      <c r="R332" s="38"/>
      <c r="S332" s="38"/>
      <c r="AC332" s="38"/>
      <c r="AD332" s="38"/>
      <c r="AE332" s="38"/>
      <c r="AF332" s="38"/>
      <c r="AG332" s="38"/>
      <c r="AH332" s="38"/>
      <c r="AI332" s="38"/>
      <c r="AJ332" s="38"/>
      <c r="AK332" s="38"/>
      <c r="AL332" s="38"/>
    </row>
    <row r="333" spans="1:38">
      <c r="A333" s="71"/>
      <c r="B333" s="71"/>
      <c r="C333" s="38"/>
      <c r="D333" s="71"/>
      <c r="E333" s="38"/>
      <c r="F333" s="71"/>
      <c r="G333" s="38"/>
      <c r="H333" s="71"/>
      <c r="I333" s="38"/>
      <c r="J333" s="38"/>
      <c r="K333" s="38"/>
      <c r="L333" s="38"/>
      <c r="M333" s="38"/>
      <c r="N333" s="38"/>
      <c r="O333" s="38"/>
      <c r="P333" s="38"/>
      <c r="Q333" s="38"/>
      <c r="R333" s="38"/>
      <c r="S333" s="38"/>
      <c r="AC333" s="38"/>
      <c r="AD333" s="38"/>
      <c r="AE333" s="38"/>
      <c r="AF333" s="38"/>
      <c r="AG333" s="38"/>
      <c r="AH333" s="38"/>
      <c r="AI333" s="38"/>
      <c r="AJ333" s="38"/>
      <c r="AK333" s="38"/>
      <c r="AL333" s="38"/>
    </row>
    <row r="334" spans="1:38">
      <c r="A334" s="71"/>
      <c r="B334" s="71"/>
      <c r="C334" s="38"/>
      <c r="D334" s="71"/>
      <c r="E334" s="38"/>
      <c r="F334" s="71"/>
      <c r="G334" s="38"/>
      <c r="H334" s="71"/>
      <c r="I334" s="38"/>
      <c r="J334" s="38"/>
      <c r="K334" s="38"/>
      <c r="L334" s="38"/>
      <c r="M334" s="38"/>
      <c r="N334" s="38"/>
      <c r="O334" s="38"/>
      <c r="P334" s="38"/>
      <c r="Q334" s="38"/>
      <c r="R334" s="38"/>
      <c r="S334" s="38"/>
      <c r="AC334" s="38"/>
      <c r="AD334" s="38"/>
      <c r="AE334" s="38"/>
      <c r="AF334" s="38"/>
      <c r="AG334" s="38"/>
      <c r="AH334" s="38"/>
      <c r="AI334" s="38"/>
      <c r="AJ334" s="38"/>
      <c r="AK334" s="38"/>
      <c r="AL334" s="38"/>
    </row>
    <row r="335" spans="1:38">
      <c r="A335" s="71"/>
      <c r="B335" s="71"/>
      <c r="C335" s="38"/>
      <c r="D335" s="71"/>
      <c r="E335" s="38"/>
      <c r="F335" s="71"/>
      <c r="G335" s="38"/>
      <c r="H335" s="71"/>
      <c r="I335" s="38"/>
      <c r="J335" s="38"/>
      <c r="K335" s="38"/>
      <c r="L335" s="38"/>
      <c r="M335" s="38"/>
      <c r="N335" s="38"/>
      <c r="O335" s="38"/>
      <c r="P335" s="38"/>
      <c r="Q335" s="38"/>
      <c r="R335" s="38"/>
      <c r="S335" s="38"/>
      <c r="AC335" s="38"/>
      <c r="AD335" s="38"/>
      <c r="AE335" s="38"/>
      <c r="AF335" s="38"/>
      <c r="AG335" s="38"/>
      <c r="AH335" s="38"/>
      <c r="AI335" s="38"/>
      <c r="AJ335" s="38"/>
      <c r="AK335" s="38"/>
      <c r="AL335" s="38"/>
    </row>
    <row r="336" spans="1:38">
      <c r="A336" s="71"/>
      <c r="B336" s="71"/>
      <c r="C336" s="38"/>
      <c r="D336" s="71"/>
      <c r="E336" s="38"/>
      <c r="F336" s="71"/>
      <c r="G336" s="38"/>
      <c r="H336" s="71"/>
      <c r="I336" s="38"/>
      <c r="J336" s="38"/>
      <c r="K336" s="38"/>
      <c r="L336" s="38"/>
      <c r="M336" s="38"/>
      <c r="N336" s="38"/>
      <c r="O336" s="38"/>
      <c r="P336" s="38"/>
      <c r="Q336" s="38"/>
      <c r="R336" s="38"/>
      <c r="S336" s="38"/>
      <c r="AC336" s="38"/>
      <c r="AD336" s="38"/>
      <c r="AE336" s="38"/>
      <c r="AF336" s="38"/>
      <c r="AG336" s="38"/>
      <c r="AH336" s="38"/>
      <c r="AI336" s="38"/>
      <c r="AJ336" s="38"/>
      <c r="AK336" s="38"/>
      <c r="AL336" s="38"/>
    </row>
    <row r="337" spans="1:38">
      <c r="A337" s="71"/>
      <c r="B337" s="71"/>
      <c r="C337" s="38"/>
      <c r="D337" s="71"/>
      <c r="E337" s="38"/>
      <c r="F337" s="71"/>
      <c r="G337" s="38"/>
      <c r="H337" s="71"/>
      <c r="I337" s="38"/>
      <c r="J337" s="38"/>
      <c r="K337" s="38"/>
      <c r="L337" s="38"/>
      <c r="M337" s="38"/>
      <c r="N337" s="38"/>
      <c r="O337" s="38"/>
      <c r="P337" s="38"/>
      <c r="Q337" s="38"/>
      <c r="R337" s="38"/>
      <c r="S337" s="38"/>
      <c r="AC337" s="38"/>
      <c r="AD337" s="38"/>
      <c r="AE337" s="38"/>
      <c r="AF337" s="38"/>
      <c r="AG337" s="38"/>
      <c r="AH337" s="38"/>
      <c r="AI337" s="38"/>
      <c r="AJ337" s="38"/>
      <c r="AK337" s="38"/>
      <c r="AL337" s="38"/>
    </row>
    <row r="338" spans="1:38">
      <c r="A338" s="71"/>
      <c r="B338" s="71"/>
      <c r="C338" s="38"/>
      <c r="D338" s="71"/>
      <c r="E338" s="38"/>
      <c r="F338" s="71"/>
      <c r="G338" s="38"/>
      <c r="H338" s="71"/>
      <c r="I338" s="38"/>
      <c r="J338" s="38"/>
      <c r="K338" s="38"/>
      <c r="L338" s="38"/>
      <c r="M338" s="38"/>
      <c r="N338" s="38"/>
      <c r="O338" s="38"/>
      <c r="P338" s="38"/>
      <c r="Q338" s="38"/>
      <c r="R338" s="38"/>
      <c r="S338" s="38"/>
      <c r="AC338" s="38"/>
      <c r="AD338" s="38"/>
      <c r="AE338" s="38"/>
      <c r="AF338" s="38"/>
      <c r="AG338" s="38"/>
      <c r="AH338" s="38"/>
      <c r="AI338" s="38"/>
      <c r="AJ338" s="38"/>
      <c r="AK338" s="38"/>
      <c r="AL338" s="38"/>
    </row>
    <row r="339" spans="1:38">
      <c r="A339" s="71"/>
      <c r="B339" s="71"/>
      <c r="C339" s="38"/>
      <c r="D339" s="71"/>
      <c r="E339" s="38"/>
      <c r="F339" s="71"/>
      <c r="G339" s="38"/>
      <c r="H339" s="71"/>
      <c r="I339" s="38"/>
      <c r="J339" s="38"/>
      <c r="K339" s="38"/>
      <c r="L339" s="38"/>
      <c r="M339" s="38"/>
      <c r="N339" s="38"/>
      <c r="O339" s="38"/>
      <c r="P339" s="38"/>
      <c r="Q339" s="38"/>
      <c r="R339" s="38"/>
      <c r="S339" s="38"/>
      <c r="AC339" s="38"/>
      <c r="AD339" s="38"/>
      <c r="AE339" s="38"/>
      <c r="AF339" s="38"/>
      <c r="AG339" s="38"/>
      <c r="AH339" s="38"/>
      <c r="AI339" s="38"/>
      <c r="AJ339" s="38"/>
      <c r="AK339" s="38"/>
      <c r="AL339" s="38"/>
    </row>
    <row r="340" spans="1:38">
      <c r="A340" s="71"/>
      <c r="B340" s="71"/>
      <c r="C340" s="38"/>
      <c r="D340" s="71"/>
      <c r="E340" s="38"/>
      <c r="F340" s="71"/>
      <c r="G340" s="38"/>
      <c r="H340" s="71"/>
      <c r="I340" s="38"/>
      <c r="J340" s="38"/>
      <c r="K340" s="38"/>
      <c r="L340" s="38"/>
      <c r="M340" s="38"/>
      <c r="N340" s="38"/>
      <c r="O340" s="38"/>
      <c r="P340" s="38"/>
      <c r="Q340" s="38"/>
      <c r="R340" s="38"/>
      <c r="S340" s="38"/>
      <c r="AC340" s="38"/>
      <c r="AD340" s="38"/>
      <c r="AE340" s="38"/>
      <c r="AF340" s="38"/>
      <c r="AG340" s="38"/>
      <c r="AH340" s="38"/>
      <c r="AI340" s="38"/>
      <c r="AJ340" s="38"/>
      <c r="AK340" s="38"/>
      <c r="AL340" s="38"/>
    </row>
    <row r="341" spans="1:38">
      <c r="A341" s="71"/>
      <c r="B341" s="71"/>
      <c r="C341" s="38"/>
      <c r="D341" s="71"/>
      <c r="E341" s="38"/>
      <c r="F341" s="71"/>
      <c r="G341" s="38"/>
      <c r="H341" s="71"/>
      <c r="I341" s="38"/>
      <c r="J341" s="38"/>
      <c r="K341" s="38"/>
      <c r="L341" s="38"/>
      <c r="M341" s="38"/>
      <c r="N341" s="38"/>
      <c r="O341" s="38"/>
      <c r="P341" s="38"/>
      <c r="Q341" s="38"/>
      <c r="R341" s="38"/>
      <c r="S341" s="38"/>
      <c r="AC341" s="38"/>
      <c r="AD341" s="38"/>
      <c r="AE341" s="38"/>
      <c r="AF341" s="38"/>
      <c r="AG341" s="38"/>
      <c r="AH341" s="38"/>
      <c r="AI341" s="38"/>
      <c r="AJ341" s="38"/>
      <c r="AK341" s="38"/>
      <c r="AL341" s="38"/>
    </row>
    <row r="342" spans="1:38">
      <c r="A342" s="71"/>
      <c r="B342" s="71"/>
      <c r="C342" s="38"/>
      <c r="D342" s="71"/>
      <c r="E342" s="38"/>
      <c r="F342" s="71"/>
      <c r="G342" s="38"/>
      <c r="H342" s="71"/>
      <c r="I342" s="38"/>
      <c r="J342" s="38"/>
      <c r="K342" s="38"/>
      <c r="L342" s="38"/>
      <c r="M342" s="38"/>
      <c r="N342" s="38"/>
      <c r="O342" s="38"/>
      <c r="P342" s="38"/>
      <c r="Q342" s="38"/>
      <c r="R342" s="38"/>
      <c r="S342" s="38"/>
      <c r="AC342" s="38"/>
      <c r="AD342" s="38"/>
      <c r="AE342" s="38"/>
      <c r="AF342" s="38"/>
      <c r="AG342" s="38"/>
      <c r="AH342" s="38"/>
      <c r="AI342" s="38"/>
      <c r="AJ342" s="38"/>
      <c r="AK342" s="38"/>
      <c r="AL342" s="38"/>
    </row>
    <row r="343" spans="1:38">
      <c r="A343" s="71"/>
      <c r="B343" s="71"/>
      <c r="C343" s="38"/>
      <c r="D343" s="71"/>
      <c r="E343" s="38"/>
      <c r="F343" s="71"/>
      <c r="G343" s="38"/>
      <c r="H343" s="71"/>
      <c r="I343" s="38"/>
      <c r="J343" s="38"/>
      <c r="K343" s="38"/>
      <c r="L343" s="38"/>
      <c r="M343" s="38"/>
      <c r="N343" s="38"/>
      <c r="O343" s="38"/>
      <c r="P343" s="38"/>
      <c r="Q343" s="38"/>
      <c r="R343" s="38"/>
      <c r="S343" s="38"/>
      <c r="AC343" s="38"/>
      <c r="AD343" s="38"/>
      <c r="AE343" s="38"/>
      <c r="AF343" s="38"/>
      <c r="AG343" s="38"/>
      <c r="AH343" s="38"/>
      <c r="AI343" s="38"/>
      <c r="AJ343" s="38"/>
      <c r="AK343" s="38"/>
      <c r="AL343" s="38"/>
    </row>
    <row r="344" spans="1:38">
      <c r="A344" s="71"/>
      <c r="B344" s="71"/>
      <c r="C344" s="38"/>
      <c r="D344" s="71"/>
      <c r="E344" s="38"/>
      <c r="F344" s="71"/>
      <c r="G344" s="38"/>
      <c r="H344" s="71"/>
      <c r="I344" s="38"/>
      <c r="J344" s="38"/>
      <c r="K344" s="38"/>
      <c r="L344" s="38"/>
      <c r="M344" s="38"/>
      <c r="N344" s="38"/>
      <c r="O344" s="38"/>
      <c r="P344" s="38"/>
      <c r="Q344" s="38"/>
      <c r="R344" s="38"/>
      <c r="S344" s="38"/>
      <c r="AC344" s="38"/>
      <c r="AD344" s="38"/>
      <c r="AE344" s="38"/>
      <c r="AF344" s="38"/>
      <c r="AG344" s="38"/>
      <c r="AH344" s="38"/>
      <c r="AI344" s="38"/>
      <c r="AJ344" s="38"/>
      <c r="AK344" s="38"/>
      <c r="AL344" s="38"/>
    </row>
    <row r="345" spans="1:38">
      <c r="A345" s="71"/>
      <c r="B345" s="71"/>
      <c r="C345" s="38"/>
      <c r="D345" s="71"/>
      <c r="E345" s="38"/>
      <c r="F345" s="71"/>
      <c r="G345" s="38"/>
      <c r="H345" s="71"/>
      <c r="I345" s="38"/>
      <c r="J345" s="38"/>
      <c r="K345" s="38"/>
      <c r="L345" s="38"/>
      <c r="M345" s="38"/>
      <c r="N345" s="38"/>
      <c r="O345" s="38"/>
      <c r="P345" s="38"/>
      <c r="Q345" s="38"/>
      <c r="R345" s="38"/>
      <c r="S345" s="38"/>
      <c r="AC345" s="38"/>
      <c r="AD345" s="38"/>
      <c r="AE345" s="38"/>
      <c r="AF345" s="38"/>
      <c r="AG345" s="38"/>
      <c r="AH345" s="38"/>
      <c r="AI345" s="38"/>
      <c r="AJ345" s="38"/>
      <c r="AK345" s="38"/>
      <c r="AL345" s="38"/>
    </row>
    <row r="346" spans="1:38">
      <c r="A346" s="71"/>
      <c r="B346" s="71"/>
      <c r="C346" s="38"/>
      <c r="D346" s="71"/>
      <c r="E346" s="38"/>
      <c r="F346" s="71"/>
      <c r="G346" s="38"/>
      <c r="H346" s="71"/>
      <c r="I346" s="38"/>
      <c r="J346" s="38"/>
      <c r="K346" s="38"/>
      <c r="L346" s="38"/>
      <c r="M346" s="38"/>
      <c r="N346" s="38"/>
      <c r="O346" s="38"/>
      <c r="P346" s="38"/>
      <c r="Q346" s="38"/>
      <c r="R346" s="38"/>
      <c r="S346" s="38"/>
      <c r="AC346" s="38"/>
      <c r="AD346" s="38"/>
      <c r="AE346" s="38"/>
      <c r="AF346" s="38"/>
      <c r="AG346" s="38"/>
      <c r="AH346" s="38"/>
      <c r="AI346" s="38"/>
      <c r="AJ346" s="38"/>
      <c r="AK346" s="38"/>
      <c r="AL346" s="38"/>
    </row>
    <row r="347" spans="1:38">
      <c r="A347" s="71"/>
      <c r="B347" s="71"/>
      <c r="C347" s="38"/>
      <c r="D347" s="71"/>
      <c r="E347" s="38"/>
      <c r="F347" s="71"/>
      <c r="G347" s="38"/>
      <c r="H347" s="71"/>
      <c r="I347" s="38"/>
      <c r="J347" s="38"/>
      <c r="K347" s="38"/>
      <c r="L347" s="38"/>
      <c r="M347" s="38"/>
      <c r="N347" s="38"/>
      <c r="O347" s="38"/>
      <c r="P347" s="38"/>
      <c r="Q347" s="38"/>
      <c r="R347" s="38"/>
      <c r="S347" s="38"/>
      <c r="AC347" s="38"/>
      <c r="AD347" s="38"/>
      <c r="AE347" s="38"/>
      <c r="AF347" s="38"/>
      <c r="AG347" s="38"/>
      <c r="AH347" s="38"/>
      <c r="AI347" s="38"/>
      <c r="AJ347" s="38"/>
      <c r="AK347" s="38"/>
      <c r="AL347" s="38"/>
    </row>
    <row r="348" spans="1:38">
      <c r="A348" s="71"/>
      <c r="B348" s="71"/>
      <c r="C348" s="38"/>
      <c r="D348" s="71"/>
      <c r="E348" s="38"/>
      <c r="F348" s="71"/>
      <c r="G348" s="38"/>
      <c r="H348" s="71"/>
      <c r="I348" s="38"/>
      <c r="J348" s="38"/>
      <c r="K348" s="38"/>
      <c r="L348" s="38"/>
      <c r="M348" s="38"/>
      <c r="N348" s="38"/>
      <c r="O348" s="38"/>
      <c r="P348" s="38"/>
      <c r="Q348" s="38"/>
      <c r="R348" s="38"/>
      <c r="S348" s="38"/>
      <c r="AC348" s="38"/>
      <c r="AD348" s="38"/>
      <c r="AE348" s="38"/>
      <c r="AF348" s="38"/>
      <c r="AG348" s="38"/>
      <c r="AH348" s="38"/>
      <c r="AI348" s="38"/>
      <c r="AJ348" s="38"/>
      <c r="AK348" s="38"/>
      <c r="AL348" s="38"/>
    </row>
    <row r="349" spans="1:38">
      <c r="A349" s="71"/>
      <c r="B349" s="71"/>
      <c r="C349" s="38"/>
      <c r="D349" s="71"/>
      <c r="E349" s="38"/>
      <c r="F349" s="71"/>
      <c r="G349" s="38"/>
      <c r="H349" s="71"/>
      <c r="I349" s="38"/>
      <c r="J349" s="38"/>
      <c r="K349" s="38"/>
      <c r="L349" s="38"/>
      <c r="M349" s="38"/>
      <c r="N349" s="38"/>
      <c r="O349" s="38"/>
      <c r="P349" s="38"/>
      <c r="Q349" s="38"/>
      <c r="R349" s="38"/>
      <c r="S349" s="38"/>
      <c r="AC349" s="38"/>
      <c r="AD349" s="38"/>
      <c r="AE349" s="38"/>
      <c r="AF349" s="38"/>
      <c r="AG349" s="38"/>
      <c r="AH349" s="38"/>
      <c r="AI349" s="38"/>
      <c r="AJ349" s="38"/>
      <c r="AK349" s="38"/>
      <c r="AL349" s="38"/>
    </row>
    <row r="350" spans="1:38">
      <c r="A350" s="71"/>
      <c r="B350" s="71"/>
      <c r="C350" s="38"/>
      <c r="D350" s="71"/>
      <c r="E350" s="38"/>
      <c r="F350" s="71"/>
      <c r="G350" s="38"/>
      <c r="H350" s="71"/>
      <c r="I350" s="38"/>
      <c r="J350" s="38"/>
      <c r="K350" s="38"/>
      <c r="L350" s="38"/>
      <c r="M350" s="38"/>
      <c r="N350" s="38"/>
      <c r="O350" s="38"/>
      <c r="P350" s="38"/>
      <c r="Q350" s="38"/>
      <c r="R350" s="38"/>
      <c r="S350" s="38"/>
      <c r="AC350" s="38"/>
      <c r="AD350" s="38"/>
      <c r="AE350" s="38"/>
      <c r="AF350" s="38"/>
      <c r="AG350" s="38"/>
      <c r="AH350" s="38"/>
      <c r="AI350" s="38"/>
      <c r="AJ350" s="38"/>
      <c r="AK350" s="38"/>
      <c r="AL350" s="38"/>
    </row>
    <row r="351" spans="1:38">
      <c r="A351" s="71"/>
      <c r="B351" s="71"/>
      <c r="C351" s="38"/>
      <c r="D351" s="71"/>
      <c r="E351" s="38"/>
      <c r="F351" s="71"/>
      <c r="G351" s="38"/>
      <c r="H351" s="71"/>
      <c r="I351" s="38"/>
      <c r="J351" s="38"/>
      <c r="K351" s="38"/>
      <c r="L351" s="38"/>
      <c r="M351" s="38"/>
      <c r="N351" s="38"/>
      <c r="O351" s="38"/>
      <c r="P351" s="38"/>
      <c r="Q351" s="38"/>
      <c r="R351" s="38"/>
      <c r="S351" s="38"/>
      <c r="AC351" s="38"/>
      <c r="AD351" s="38"/>
      <c r="AE351" s="38"/>
      <c r="AF351" s="38"/>
      <c r="AG351" s="38"/>
      <c r="AH351" s="38"/>
      <c r="AI351" s="38"/>
      <c r="AJ351" s="38"/>
      <c r="AK351" s="38"/>
      <c r="AL351" s="38"/>
    </row>
    <row r="352" spans="1:38">
      <c r="A352" s="71"/>
      <c r="B352" s="71"/>
      <c r="C352" s="38"/>
      <c r="D352" s="71"/>
      <c r="E352" s="38"/>
      <c r="F352" s="71"/>
      <c r="G352" s="38"/>
      <c r="H352" s="71"/>
      <c r="I352" s="38"/>
      <c r="J352" s="38"/>
      <c r="K352" s="38"/>
      <c r="L352" s="38"/>
      <c r="M352" s="38"/>
      <c r="N352" s="38"/>
      <c r="O352" s="38"/>
      <c r="P352" s="38"/>
      <c r="Q352" s="38"/>
      <c r="R352" s="38"/>
      <c r="S352" s="38"/>
      <c r="AC352" s="38"/>
      <c r="AD352" s="38"/>
      <c r="AE352" s="38"/>
      <c r="AF352" s="38"/>
      <c r="AG352" s="38"/>
      <c r="AH352" s="38"/>
      <c r="AI352" s="38"/>
      <c r="AJ352" s="38"/>
      <c r="AK352" s="38"/>
      <c r="AL352" s="38"/>
    </row>
    <row r="353" spans="1:38">
      <c r="A353" s="71"/>
      <c r="B353" s="71"/>
      <c r="C353" s="38"/>
      <c r="D353" s="71"/>
      <c r="E353" s="38"/>
      <c r="F353" s="71"/>
      <c r="G353" s="38"/>
      <c r="H353" s="71"/>
      <c r="I353" s="38"/>
      <c r="J353" s="38"/>
      <c r="K353" s="38"/>
      <c r="L353" s="38"/>
      <c r="M353" s="38"/>
      <c r="N353" s="38"/>
      <c r="O353" s="38"/>
      <c r="P353" s="38"/>
      <c r="Q353" s="38"/>
      <c r="R353" s="38"/>
      <c r="S353" s="38"/>
      <c r="AC353" s="38"/>
      <c r="AD353" s="38"/>
      <c r="AE353" s="38"/>
      <c r="AF353" s="38"/>
      <c r="AG353" s="38"/>
      <c r="AH353" s="38"/>
      <c r="AI353" s="38"/>
      <c r="AJ353" s="38"/>
      <c r="AK353" s="38"/>
      <c r="AL353" s="38"/>
    </row>
    <row r="354" spans="1:38">
      <c r="A354" s="71"/>
      <c r="B354" s="71"/>
      <c r="C354" s="38"/>
      <c r="D354" s="71"/>
      <c r="E354" s="38"/>
      <c r="F354" s="71"/>
      <c r="G354" s="38"/>
      <c r="H354" s="71"/>
      <c r="I354" s="38"/>
      <c r="J354" s="38"/>
      <c r="K354" s="38"/>
      <c r="L354" s="38"/>
      <c r="M354" s="38"/>
      <c r="N354" s="38"/>
      <c r="O354" s="38"/>
      <c r="P354" s="38"/>
      <c r="Q354" s="38"/>
      <c r="R354" s="38"/>
      <c r="S354" s="38"/>
      <c r="AC354" s="38"/>
      <c r="AD354" s="38"/>
      <c r="AE354" s="38"/>
      <c r="AF354" s="38"/>
      <c r="AG354" s="38"/>
      <c r="AH354" s="38"/>
      <c r="AI354" s="38"/>
      <c r="AJ354" s="38"/>
      <c r="AK354" s="38"/>
      <c r="AL354" s="38"/>
    </row>
    <row r="355" spans="1:38">
      <c r="A355" s="71"/>
      <c r="B355" s="71"/>
      <c r="C355" s="38"/>
      <c r="D355" s="71"/>
      <c r="E355" s="38"/>
      <c r="F355" s="71"/>
      <c r="G355" s="38"/>
      <c r="H355" s="71"/>
      <c r="I355" s="38"/>
      <c r="J355" s="38"/>
      <c r="K355" s="38"/>
      <c r="L355" s="38"/>
      <c r="M355" s="38"/>
      <c r="N355" s="38"/>
      <c r="O355" s="38"/>
      <c r="P355" s="38"/>
      <c r="Q355" s="38"/>
      <c r="R355" s="38"/>
      <c r="S355" s="38"/>
      <c r="AC355" s="38"/>
      <c r="AD355" s="38"/>
      <c r="AE355" s="38"/>
      <c r="AF355" s="38"/>
      <c r="AG355" s="38"/>
      <c r="AH355" s="38"/>
      <c r="AI355" s="38"/>
      <c r="AJ355" s="38"/>
      <c r="AK355" s="38"/>
      <c r="AL355" s="38"/>
    </row>
    <row r="356" spans="1:38">
      <c r="A356" s="71"/>
      <c r="B356" s="71"/>
      <c r="C356" s="38"/>
      <c r="D356" s="71"/>
      <c r="E356" s="38"/>
      <c r="F356" s="71"/>
      <c r="G356" s="38"/>
      <c r="H356" s="71"/>
      <c r="I356" s="38"/>
      <c r="J356" s="38"/>
      <c r="K356" s="38"/>
      <c r="L356" s="38"/>
      <c r="M356" s="38"/>
      <c r="N356" s="38"/>
      <c r="O356" s="38"/>
      <c r="P356" s="38"/>
      <c r="Q356" s="38"/>
      <c r="R356" s="38"/>
      <c r="S356" s="38"/>
      <c r="AC356" s="38"/>
      <c r="AD356" s="38"/>
      <c r="AE356" s="38"/>
      <c r="AF356" s="38"/>
      <c r="AG356" s="38"/>
      <c r="AH356" s="38"/>
      <c r="AI356" s="38"/>
      <c r="AJ356" s="38"/>
      <c r="AK356" s="38"/>
      <c r="AL356" s="38"/>
    </row>
    <row r="357" spans="1:38">
      <c r="A357" s="71"/>
      <c r="B357" s="71"/>
      <c r="C357" s="38"/>
      <c r="D357" s="71"/>
      <c r="E357" s="38"/>
      <c r="F357" s="71"/>
      <c r="G357" s="38"/>
      <c r="H357" s="71"/>
      <c r="I357" s="38"/>
      <c r="J357" s="38"/>
      <c r="K357" s="38"/>
      <c r="L357" s="38"/>
      <c r="M357" s="38"/>
      <c r="N357" s="38"/>
      <c r="O357" s="38"/>
      <c r="P357" s="38"/>
      <c r="Q357" s="38"/>
      <c r="R357" s="38"/>
      <c r="S357" s="38"/>
      <c r="AC357" s="38"/>
      <c r="AD357" s="38"/>
      <c r="AE357" s="38"/>
      <c r="AF357" s="38"/>
      <c r="AG357" s="38"/>
      <c r="AH357" s="38"/>
      <c r="AI357" s="38"/>
      <c r="AJ357" s="38"/>
      <c r="AK357" s="38"/>
      <c r="AL357" s="38"/>
    </row>
    <row r="358" spans="1:38">
      <c r="A358" s="71"/>
      <c r="B358" s="71"/>
      <c r="C358" s="38"/>
      <c r="D358" s="71"/>
      <c r="E358" s="38"/>
      <c r="F358" s="71"/>
      <c r="G358" s="38"/>
      <c r="H358" s="71"/>
      <c r="I358" s="38"/>
      <c r="J358" s="38"/>
      <c r="K358" s="38"/>
      <c r="L358" s="38"/>
      <c r="M358" s="38"/>
      <c r="N358" s="38"/>
      <c r="O358" s="38"/>
      <c r="P358" s="38"/>
      <c r="Q358" s="38"/>
      <c r="R358" s="38"/>
      <c r="S358" s="38"/>
      <c r="AC358" s="38"/>
      <c r="AD358" s="38"/>
      <c r="AE358" s="38"/>
      <c r="AF358" s="38"/>
      <c r="AG358" s="38"/>
      <c r="AH358" s="38"/>
      <c r="AI358" s="38"/>
      <c r="AJ358" s="38"/>
      <c r="AK358" s="38"/>
      <c r="AL358" s="38"/>
    </row>
    <row r="359" spans="1:38">
      <c r="A359" s="71"/>
      <c r="B359" s="71"/>
      <c r="C359" s="38"/>
      <c r="D359" s="71"/>
      <c r="E359" s="38"/>
      <c r="F359" s="71"/>
      <c r="G359" s="38"/>
      <c r="H359" s="71"/>
      <c r="I359" s="38"/>
      <c r="J359" s="38"/>
      <c r="K359" s="38"/>
      <c r="L359" s="38"/>
      <c r="M359" s="38"/>
      <c r="N359" s="38"/>
      <c r="O359" s="38"/>
      <c r="P359" s="38"/>
      <c r="Q359" s="38"/>
      <c r="R359" s="38"/>
      <c r="S359" s="38"/>
      <c r="AC359" s="38"/>
      <c r="AD359" s="38"/>
      <c r="AE359" s="38"/>
      <c r="AF359" s="38"/>
      <c r="AG359" s="38"/>
      <c r="AH359" s="38"/>
      <c r="AI359" s="38"/>
      <c r="AJ359" s="38"/>
      <c r="AK359" s="38"/>
      <c r="AL359" s="38"/>
    </row>
    <row r="360" spans="1:38">
      <c r="A360" s="71"/>
      <c r="B360" s="71"/>
      <c r="C360" s="38"/>
      <c r="D360" s="71"/>
      <c r="E360" s="38"/>
      <c r="F360" s="71"/>
      <c r="G360" s="38"/>
      <c r="H360" s="71"/>
      <c r="I360" s="38"/>
      <c r="J360" s="38"/>
      <c r="K360" s="38"/>
      <c r="L360" s="38"/>
      <c r="M360" s="38"/>
      <c r="N360" s="38"/>
      <c r="O360" s="38"/>
      <c r="P360" s="38"/>
      <c r="Q360" s="38"/>
      <c r="R360" s="38"/>
      <c r="S360" s="38"/>
      <c r="AC360" s="38"/>
      <c r="AD360" s="38"/>
      <c r="AE360" s="38"/>
      <c r="AF360" s="38"/>
      <c r="AG360" s="38"/>
      <c r="AH360" s="38"/>
      <c r="AI360" s="38"/>
      <c r="AJ360" s="38"/>
      <c r="AK360" s="38"/>
      <c r="AL360" s="38"/>
    </row>
    <row r="361" spans="1:38">
      <c r="A361" s="71"/>
      <c r="B361" s="71"/>
      <c r="C361" s="38"/>
      <c r="D361" s="71"/>
      <c r="E361" s="38"/>
      <c r="F361" s="71"/>
      <c r="G361" s="38"/>
      <c r="H361" s="71"/>
      <c r="I361" s="38"/>
      <c r="J361" s="38"/>
      <c r="K361" s="38"/>
      <c r="L361" s="38"/>
      <c r="M361" s="38"/>
      <c r="N361" s="38"/>
      <c r="O361" s="38"/>
      <c r="P361" s="38"/>
      <c r="Q361" s="38"/>
      <c r="R361" s="38"/>
      <c r="S361" s="38"/>
      <c r="AC361" s="38"/>
      <c r="AD361" s="38"/>
      <c r="AE361" s="38"/>
      <c r="AF361" s="38"/>
      <c r="AG361" s="38"/>
      <c r="AH361" s="38"/>
      <c r="AI361" s="38"/>
      <c r="AJ361" s="38"/>
      <c r="AK361" s="38"/>
      <c r="AL361" s="38"/>
    </row>
    <row r="362" spans="1:38">
      <c r="A362" s="71"/>
      <c r="B362" s="71"/>
      <c r="C362" s="38"/>
      <c r="D362" s="71"/>
      <c r="E362" s="38"/>
      <c r="F362" s="71"/>
      <c r="G362" s="38"/>
      <c r="H362" s="71"/>
      <c r="I362" s="38"/>
      <c r="J362" s="38"/>
      <c r="K362" s="38"/>
      <c r="L362" s="38"/>
      <c r="M362" s="38"/>
      <c r="N362" s="38"/>
      <c r="O362" s="38"/>
      <c r="P362" s="38"/>
      <c r="Q362" s="38"/>
      <c r="R362" s="38"/>
      <c r="S362" s="38"/>
      <c r="AC362" s="38"/>
      <c r="AD362" s="38"/>
      <c r="AE362" s="38"/>
      <c r="AF362" s="38"/>
      <c r="AG362" s="38"/>
      <c r="AH362" s="38"/>
      <c r="AI362" s="38"/>
      <c r="AJ362" s="38"/>
      <c r="AK362" s="38"/>
      <c r="AL362" s="38"/>
    </row>
    <row r="363" spans="1:38">
      <c r="A363" s="71"/>
      <c r="B363" s="71"/>
      <c r="C363" s="38"/>
      <c r="D363" s="71"/>
      <c r="E363" s="38"/>
      <c r="F363" s="71"/>
      <c r="G363" s="38"/>
      <c r="H363" s="71"/>
      <c r="I363" s="38"/>
      <c r="J363" s="38"/>
      <c r="K363" s="38"/>
      <c r="L363" s="38"/>
      <c r="M363" s="38"/>
      <c r="N363" s="38"/>
      <c r="O363" s="38"/>
      <c r="P363" s="38"/>
      <c r="Q363" s="38"/>
      <c r="R363" s="38"/>
      <c r="S363" s="38"/>
      <c r="AC363" s="38"/>
      <c r="AD363" s="38"/>
      <c r="AE363" s="38"/>
      <c r="AF363" s="38"/>
      <c r="AG363" s="38"/>
      <c r="AH363" s="38"/>
      <c r="AI363" s="38"/>
      <c r="AJ363" s="38"/>
      <c r="AK363" s="38"/>
      <c r="AL363" s="38"/>
    </row>
    <row r="364" spans="1:38">
      <c r="A364" s="71"/>
      <c r="B364" s="71"/>
      <c r="C364" s="38"/>
      <c r="D364" s="71"/>
      <c r="E364" s="38"/>
      <c r="F364" s="71"/>
      <c r="G364" s="38"/>
      <c r="H364" s="71"/>
      <c r="I364" s="38"/>
      <c r="J364" s="38"/>
      <c r="K364" s="38"/>
      <c r="L364" s="38"/>
      <c r="M364" s="38"/>
      <c r="N364" s="38"/>
      <c r="O364" s="38"/>
      <c r="P364" s="38"/>
      <c r="Q364" s="38"/>
      <c r="R364" s="38"/>
      <c r="S364" s="38"/>
      <c r="AC364" s="38"/>
      <c r="AD364" s="38"/>
      <c r="AE364" s="38"/>
      <c r="AF364" s="38"/>
      <c r="AG364" s="38"/>
      <c r="AH364" s="38"/>
      <c r="AI364" s="38"/>
      <c r="AJ364" s="38"/>
      <c r="AK364" s="38"/>
      <c r="AL364" s="38"/>
    </row>
    <row r="365" spans="1:38">
      <c r="A365" s="71"/>
      <c r="B365" s="71"/>
      <c r="C365" s="38"/>
      <c r="D365" s="71"/>
      <c r="E365" s="38"/>
      <c r="F365" s="71"/>
      <c r="G365" s="38"/>
      <c r="H365" s="71"/>
      <c r="I365" s="38"/>
      <c r="J365" s="38"/>
      <c r="K365" s="38"/>
      <c r="L365" s="38"/>
      <c r="M365" s="38"/>
      <c r="N365" s="38"/>
      <c r="O365" s="38"/>
      <c r="P365" s="38"/>
      <c r="Q365" s="38"/>
      <c r="R365" s="38"/>
      <c r="S365" s="38"/>
      <c r="AC365" s="38"/>
      <c r="AD365" s="38"/>
      <c r="AE365" s="38"/>
      <c r="AF365" s="38"/>
      <c r="AG365" s="38"/>
      <c r="AH365" s="38"/>
      <c r="AI365" s="38"/>
      <c r="AJ365" s="38"/>
      <c r="AK365" s="38"/>
      <c r="AL365" s="38"/>
    </row>
    <row r="366" spans="1:38">
      <c r="A366" s="71"/>
      <c r="B366" s="71"/>
      <c r="C366" s="38"/>
      <c r="D366" s="71"/>
      <c r="E366" s="38"/>
      <c r="F366" s="71"/>
      <c r="G366" s="38"/>
      <c r="H366" s="71"/>
      <c r="I366" s="38"/>
      <c r="J366" s="38"/>
      <c r="K366" s="38"/>
      <c r="L366" s="38"/>
      <c r="M366" s="38"/>
      <c r="N366" s="38"/>
      <c r="O366" s="38"/>
      <c r="P366" s="38"/>
      <c r="Q366" s="38"/>
      <c r="R366" s="38"/>
      <c r="S366" s="38"/>
      <c r="AC366" s="38"/>
      <c r="AD366" s="38"/>
      <c r="AE366" s="38"/>
      <c r="AF366" s="38"/>
      <c r="AG366" s="38"/>
      <c r="AH366" s="38"/>
      <c r="AI366" s="38"/>
      <c r="AJ366" s="38"/>
      <c r="AK366" s="38"/>
      <c r="AL366" s="38"/>
    </row>
    <row r="367" spans="1:38">
      <c r="A367" s="71"/>
      <c r="B367" s="71"/>
      <c r="C367" s="38"/>
      <c r="D367" s="71"/>
      <c r="E367" s="38"/>
      <c r="F367" s="71"/>
      <c r="G367" s="38"/>
      <c r="H367" s="71"/>
      <c r="I367" s="38"/>
      <c r="J367" s="38"/>
      <c r="K367" s="38"/>
      <c r="L367" s="38"/>
      <c r="M367" s="38"/>
      <c r="N367" s="38"/>
      <c r="O367" s="38"/>
      <c r="P367" s="38"/>
      <c r="Q367" s="38"/>
      <c r="R367" s="38"/>
      <c r="S367" s="38"/>
      <c r="AC367" s="38"/>
      <c r="AD367" s="38"/>
      <c r="AE367" s="38"/>
      <c r="AF367" s="38"/>
      <c r="AG367" s="38"/>
      <c r="AH367" s="38"/>
      <c r="AI367" s="38"/>
      <c r="AJ367" s="38"/>
      <c r="AK367" s="38"/>
      <c r="AL367" s="38"/>
    </row>
    <row r="368" spans="1:38">
      <c r="A368" s="71"/>
      <c r="B368" s="71"/>
      <c r="C368" s="38"/>
      <c r="D368" s="71"/>
      <c r="E368" s="38"/>
      <c r="F368" s="71"/>
      <c r="G368" s="38"/>
      <c r="H368" s="71"/>
      <c r="I368" s="38"/>
      <c r="J368" s="38"/>
      <c r="K368" s="38"/>
      <c r="L368" s="38"/>
      <c r="M368" s="38"/>
      <c r="N368" s="38"/>
      <c r="O368" s="38"/>
      <c r="P368" s="38"/>
      <c r="Q368" s="38"/>
      <c r="R368" s="38"/>
      <c r="S368" s="38"/>
      <c r="AC368" s="38"/>
      <c r="AD368" s="38"/>
      <c r="AE368" s="38"/>
      <c r="AF368" s="38"/>
      <c r="AG368" s="38"/>
      <c r="AH368" s="38"/>
      <c r="AI368" s="38"/>
      <c r="AJ368" s="38"/>
      <c r="AK368" s="38"/>
      <c r="AL368" s="38"/>
    </row>
    <row r="369" spans="1:38">
      <c r="A369" s="71"/>
      <c r="B369" s="71"/>
      <c r="C369" s="38"/>
      <c r="D369" s="71"/>
      <c r="E369" s="38"/>
      <c r="F369" s="71"/>
      <c r="G369" s="38"/>
      <c r="H369" s="71"/>
      <c r="I369" s="38"/>
      <c r="J369" s="38"/>
      <c r="K369" s="38"/>
      <c r="L369" s="38"/>
      <c r="M369" s="38"/>
      <c r="N369" s="38"/>
      <c r="O369" s="38"/>
      <c r="P369" s="38"/>
      <c r="Q369" s="38"/>
      <c r="R369" s="38"/>
      <c r="S369" s="38"/>
      <c r="AC369" s="38"/>
      <c r="AD369" s="38"/>
      <c r="AE369" s="38"/>
      <c r="AF369" s="38"/>
      <c r="AG369" s="38"/>
      <c r="AH369" s="38"/>
      <c r="AI369" s="38"/>
      <c r="AJ369" s="38"/>
      <c r="AK369" s="38"/>
      <c r="AL369" s="38"/>
    </row>
    <row r="370" spans="1:38">
      <c r="A370" s="71"/>
      <c r="B370" s="71"/>
      <c r="C370" s="38"/>
      <c r="D370" s="71"/>
      <c r="E370" s="38"/>
      <c r="F370" s="71"/>
      <c r="G370" s="38"/>
      <c r="H370" s="71"/>
      <c r="I370" s="38"/>
      <c r="J370" s="38"/>
      <c r="K370" s="38"/>
      <c r="L370" s="38"/>
      <c r="M370" s="38"/>
      <c r="N370" s="38"/>
      <c r="O370" s="38"/>
      <c r="P370" s="38"/>
      <c r="Q370" s="38"/>
      <c r="R370" s="38"/>
      <c r="S370" s="38"/>
      <c r="AC370" s="38"/>
      <c r="AD370" s="38"/>
      <c r="AE370" s="38"/>
      <c r="AF370" s="38"/>
      <c r="AG370" s="38"/>
      <c r="AH370" s="38"/>
      <c r="AI370" s="38"/>
      <c r="AJ370" s="38"/>
      <c r="AK370" s="38"/>
      <c r="AL370" s="38"/>
    </row>
    <row r="371" spans="1:38">
      <c r="A371" s="71"/>
      <c r="B371" s="71"/>
      <c r="C371" s="38"/>
      <c r="D371" s="71"/>
      <c r="E371" s="38"/>
      <c r="F371" s="71"/>
      <c r="G371" s="38"/>
      <c r="H371" s="71"/>
      <c r="I371" s="38"/>
      <c r="J371" s="38"/>
      <c r="K371" s="38"/>
      <c r="L371" s="38"/>
      <c r="M371" s="38"/>
      <c r="N371" s="38"/>
      <c r="O371" s="38"/>
      <c r="P371" s="38"/>
      <c r="Q371" s="38"/>
      <c r="R371" s="38"/>
      <c r="S371" s="38"/>
      <c r="AC371" s="38"/>
      <c r="AD371" s="38"/>
      <c r="AE371" s="38"/>
      <c r="AF371" s="38"/>
      <c r="AG371" s="38"/>
      <c r="AH371" s="38"/>
      <c r="AI371" s="38"/>
      <c r="AJ371" s="38"/>
      <c r="AK371" s="38"/>
      <c r="AL371" s="38"/>
    </row>
    <row r="372" spans="1:38">
      <c r="A372" s="71"/>
      <c r="B372" s="71"/>
      <c r="C372" s="38"/>
      <c r="D372" s="71"/>
      <c r="E372" s="38"/>
      <c r="F372" s="71"/>
      <c r="G372" s="38"/>
      <c r="H372" s="71"/>
      <c r="I372" s="38"/>
      <c r="J372" s="38"/>
      <c r="K372" s="38"/>
      <c r="L372" s="38"/>
      <c r="M372" s="38"/>
      <c r="N372" s="38"/>
      <c r="O372" s="38"/>
      <c r="P372" s="38"/>
      <c r="Q372" s="38"/>
      <c r="R372" s="38"/>
      <c r="S372" s="38"/>
      <c r="AC372" s="38"/>
      <c r="AD372" s="38"/>
      <c r="AE372" s="38"/>
      <c r="AF372" s="38"/>
      <c r="AG372" s="38"/>
      <c r="AH372" s="38"/>
      <c r="AI372" s="38"/>
      <c r="AJ372" s="38"/>
      <c r="AK372" s="38"/>
      <c r="AL372" s="38"/>
    </row>
    <row r="373" spans="1:38">
      <c r="A373" s="71"/>
      <c r="B373" s="71"/>
      <c r="C373" s="38"/>
      <c r="D373" s="71"/>
      <c r="E373" s="38"/>
      <c r="F373" s="71"/>
      <c r="G373" s="38"/>
      <c r="H373" s="71"/>
      <c r="I373" s="38"/>
      <c r="J373" s="38"/>
      <c r="K373" s="38"/>
      <c r="L373" s="38"/>
      <c r="M373" s="38"/>
      <c r="N373" s="38"/>
      <c r="O373" s="38"/>
      <c r="P373" s="38"/>
      <c r="Q373" s="38"/>
      <c r="R373" s="38"/>
      <c r="S373" s="38"/>
      <c r="AC373" s="38"/>
      <c r="AD373" s="38"/>
      <c r="AE373" s="38"/>
      <c r="AF373" s="38"/>
      <c r="AG373" s="38"/>
      <c r="AH373" s="38"/>
      <c r="AI373" s="38"/>
      <c r="AJ373" s="38"/>
      <c r="AK373" s="38"/>
      <c r="AL373" s="38"/>
    </row>
    <row r="374" spans="1:38">
      <c r="A374" s="71"/>
      <c r="B374" s="71"/>
      <c r="C374" s="38"/>
      <c r="D374" s="71"/>
      <c r="E374" s="38"/>
      <c r="F374" s="71"/>
      <c r="G374" s="38"/>
      <c r="H374" s="71"/>
      <c r="I374" s="38"/>
      <c r="J374" s="38"/>
      <c r="K374" s="38"/>
      <c r="L374" s="38"/>
      <c r="M374" s="38"/>
      <c r="N374" s="38"/>
      <c r="O374" s="38"/>
      <c r="P374" s="38"/>
      <c r="Q374" s="38"/>
      <c r="R374" s="38"/>
      <c r="S374" s="38"/>
      <c r="AC374" s="38"/>
      <c r="AD374" s="38"/>
      <c r="AE374" s="38"/>
      <c r="AF374" s="38"/>
      <c r="AG374" s="38"/>
      <c r="AH374" s="38"/>
      <c r="AI374" s="38"/>
      <c r="AJ374" s="38"/>
      <c r="AK374" s="38"/>
      <c r="AL374" s="38"/>
    </row>
    <row r="375" spans="1:38">
      <c r="A375" s="71"/>
      <c r="B375" s="71"/>
      <c r="C375" s="38"/>
      <c r="D375" s="71"/>
      <c r="E375" s="38"/>
      <c r="F375" s="71"/>
      <c r="G375" s="38"/>
      <c r="H375" s="71"/>
      <c r="I375" s="38"/>
      <c r="J375" s="38"/>
      <c r="K375" s="38"/>
      <c r="L375" s="38"/>
      <c r="M375" s="38"/>
      <c r="N375" s="38"/>
      <c r="O375" s="38"/>
      <c r="P375" s="38"/>
      <c r="Q375" s="38"/>
      <c r="R375" s="38"/>
      <c r="S375" s="38"/>
      <c r="AC375" s="38"/>
      <c r="AD375" s="38"/>
      <c r="AE375" s="38"/>
      <c r="AF375" s="38"/>
      <c r="AG375" s="38"/>
      <c r="AH375" s="38"/>
      <c r="AI375" s="38"/>
      <c r="AJ375" s="38"/>
      <c r="AK375" s="38"/>
      <c r="AL375" s="38"/>
    </row>
    <row r="376" spans="1:38">
      <c r="A376" s="71"/>
      <c r="B376" s="71"/>
      <c r="C376" s="38"/>
      <c r="D376" s="71"/>
      <c r="E376" s="38"/>
      <c r="F376" s="71"/>
      <c r="G376" s="38"/>
      <c r="H376" s="71"/>
      <c r="I376" s="38"/>
      <c r="J376" s="38"/>
      <c r="K376" s="38"/>
      <c r="L376" s="38"/>
      <c r="M376" s="38"/>
      <c r="N376" s="38"/>
      <c r="O376" s="38"/>
      <c r="P376" s="38"/>
      <c r="Q376" s="38"/>
      <c r="R376" s="38"/>
      <c r="S376" s="38"/>
      <c r="AC376" s="38"/>
      <c r="AD376" s="38"/>
      <c r="AE376" s="38"/>
      <c r="AF376" s="38"/>
      <c r="AG376" s="38"/>
      <c r="AH376" s="38"/>
      <c r="AI376" s="38"/>
      <c r="AJ376" s="38"/>
      <c r="AK376" s="38"/>
      <c r="AL376" s="38"/>
    </row>
    <row r="377" spans="1:38">
      <c r="A377" s="71"/>
      <c r="B377" s="71"/>
      <c r="C377" s="38"/>
      <c r="D377" s="71"/>
      <c r="E377" s="38"/>
      <c r="F377" s="71"/>
      <c r="G377" s="38"/>
      <c r="H377" s="71"/>
      <c r="I377" s="38"/>
      <c r="J377" s="38"/>
      <c r="K377" s="38"/>
      <c r="L377" s="38"/>
      <c r="M377" s="38"/>
      <c r="N377" s="38"/>
      <c r="O377" s="38"/>
      <c r="P377" s="38"/>
      <c r="Q377" s="38"/>
      <c r="R377" s="38"/>
      <c r="S377" s="38"/>
      <c r="AC377" s="38"/>
      <c r="AD377" s="38"/>
      <c r="AE377" s="38"/>
      <c r="AF377" s="38"/>
      <c r="AG377" s="38"/>
      <c r="AH377" s="38"/>
      <c r="AI377" s="38"/>
      <c r="AJ377" s="38"/>
      <c r="AK377" s="38"/>
      <c r="AL377" s="38"/>
    </row>
    <row r="378" spans="1:38">
      <c r="A378" s="71"/>
      <c r="B378" s="71"/>
      <c r="C378" s="38"/>
      <c r="D378" s="71"/>
      <c r="E378" s="38"/>
      <c r="F378" s="71"/>
      <c r="G378" s="38"/>
      <c r="H378" s="71"/>
      <c r="I378" s="38"/>
      <c r="J378" s="38"/>
      <c r="K378" s="38"/>
      <c r="L378" s="38"/>
      <c r="M378" s="38"/>
      <c r="N378" s="38"/>
      <c r="O378" s="38"/>
      <c r="P378" s="38"/>
      <c r="Q378" s="38"/>
      <c r="R378" s="38"/>
      <c r="S378" s="38"/>
      <c r="AC378" s="38"/>
      <c r="AD378" s="38"/>
      <c r="AE378" s="38"/>
      <c r="AF378" s="38"/>
      <c r="AG378" s="38"/>
      <c r="AH378" s="38"/>
      <c r="AI378" s="38"/>
      <c r="AJ378" s="38"/>
      <c r="AK378" s="38"/>
      <c r="AL378" s="38"/>
    </row>
    <row r="379" spans="1:38">
      <c r="A379" s="71"/>
      <c r="B379" s="71"/>
      <c r="C379" s="38"/>
      <c r="D379" s="71"/>
      <c r="E379" s="38"/>
      <c r="F379" s="71"/>
      <c r="G379" s="38"/>
      <c r="H379" s="71"/>
      <c r="I379" s="38"/>
      <c r="J379" s="38"/>
      <c r="K379" s="38"/>
      <c r="L379" s="38"/>
      <c r="M379" s="38"/>
      <c r="N379" s="38"/>
      <c r="O379" s="38"/>
      <c r="P379" s="38"/>
      <c r="Q379" s="38"/>
      <c r="R379" s="38"/>
      <c r="S379" s="38"/>
      <c r="AC379" s="38"/>
      <c r="AD379" s="38"/>
      <c r="AE379" s="38"/>
      <c r="AF379" s="38"/>
      <c r="AG379" s="38"/>
      <c r="AH379" s="38"/>
      <c r="AI379" s="38"/>
      <c r="AJ379" s="38"/>
      <c r="AK379" s="38"/>
      <c r="AL379" s="38"/>
    </row>
    <row r="380" spans="1:38">
      <c r="A380" s="71"/>
      <c r="B380" s="71"/>
      <c r="C380" s="38"/>
      <c r="D380" s="71"/>
      <c r="E380" s="38"/>
      <c r="F380" s="71"/>
      <c r="G380" s="38"/>
      <c r="H380" s="71"/>
      <c r="I380" s="38"/>
      <c r="J380" s="38"/>
      <c r="K380" s="38"/>
      <c r="L380" s="38"/>
      <c r="M380" s="38"/>
      <c r="N380" s="38"/>
      <c r="O380" s="38"/>
      <c r="P380" s="38"/>
      <c r="Q380" s="38"/>
      <c r="R380" s="38"/>
      <c r="S380" s="38"/>
      <c r="AC380" s="38"/>
      <c r="AD380" s="38"/>
      <c r="AE380" s="38"/>
      <c r="AF380" s="38"/>
      <c r="AG380" s="38"/>
      <c r="AH380" s="38"/>
      <c r="AI380" s="38"/>
      <c r="AJ380" s="38"/>
      <c r="AK380" s="38"/>
      <c r="AL380" s="38"/>
    </row>
    <row r="381" spans="1:38">
      <c r="A381" s="71"/>
      <c r="B381" s="71"/>
      <c r="C381" s="38"/>
      <c r="D381" s="71"/>
      <c r="E381" s="38"/>
      <c r="F381" s="71"/>
      <c r="G381" s="38"/>
      <c r="H381" s="71"/>
      <c r="I381" s="38"/>
      <c r="J381" s="38"/>
      <c r="K381" s="38"/>
      <c r="L381" s="38"/>
      <c r="M381" s="38"/>
      <c r="N381" s="38"/>
      <c r="O381" s="38"/>
      <c r="P381" s="38"/>
      <c r="Q381" s="38"/>
      <c r="R381" s="38"/>
      <c r="S381" s="38"/>
      <c r="AC381" s="38"/>
      <c r="AD381" s="38"/>
      <c r="AE381" s="38"/>
      <c r="AF381" s="38"/>
      <c r="AG381" s="38"/>
      <c r="AH381" s="38"/>
      <c r="AI381" s="38"/>
      <c r="AJ381" s="38"/>
      <c r="AK381" s="38"/>
      <c r="AL381" s="38"/>
    </row>
    <row r="382" spans="1:38">
      <c r="A382" s="71"/>
      <c r="B382" s="71"/>
      <c r="C382" s="38"/>
      <c r="D382" s="71"/>
      <c r="E382" s="38"/>
      <c r="F382" s="71"/>
      <c r="G382" s="38"/>
      <c r="H382" s="71"/>
      <c r="I382" s="38"/>
      <c r="J382" s="38"/>
      <c r="K382" s="38"/>
      <c r="L382" s="38"/>
      <c r="M382" s="38"/>
      <c r="N382" s="38"/>
      <c r="O382" s="38"/>
      <c r="P382" s="38"/>
      <c r="Q382" s="38"/>
      <c r="R382" s="38"/>
      <c r="S382" s="38"/>
      <c r="AC382" s="38"/>
      <c r="AD382" s="38"/>
      <c r="AE382" s="38"/>
      <c r="AF382" s="38"/>
      <c r="AG382" s="38"/>
      <c r="AH382" s="38"/>
      <c r="AI382" s="38"/>
      <c r="AJ382" s="38"/>
      <c r="AK382" s="38"/>
      <c r="AL382" s="38"/>
    </row>
    <row r="383" spans="1:38">
      <c r="A383" s="71"/>
      <c r="B383" s="71"/>
      <c r="C383" s="38"/>
      <c r="D383" s="71"/>
      <c r="E383" s="38"/>
      <c r="F383" s="71"/>
      <c r="G383" s="38"/>
      <c r="H383" s="71"/>
      <c r="I383" s="38"/>
      <c r="J383" s="38"/>
      <c r="K383" s="38"/>
      <c r="L383" s="38"/>
      <c r="M383" s="38"/>
      <c r="N383" s="38"/>
      <c r="O383" s="38"/>
      <c r="P383" s="38"/>
      <c r="Q383" s="38"/>
      <c r="R383" s="38"/>
      <c r="S383" s="38"/>
      <c r="AC383" s="38"/>
      <c r="AD383" s="38"/>
      <c r="AE383" s="38"/>
      <c r="AF383" s="38"/>
      <c r="AG383" s="38"/>
      <c r="AH383" s="38"/>
      <c r="AI383" s="38"/>
      <c r="AJ383" s="38"/>
      <c r="AK383" s="38"/>
      <c r="AL383" s="38"/>
    </row>
    <row r="384" spans="1:38">
      <c r="A384" s="71"/>
      <c r="B384" s="71"/>
      <c r="C384" s="38"/>
      <c r="D384" s="71"/>
      <c r="E384" s="38"/>
      <c r="F384" s="71"/>
      <c r="G384" s="38"/>
      <c r="H384" s="71"/>
      <c r="I384" s="38"/>
      <c r="J384" s="38"/>
      <c r="K384" s="38"/>
      <c r="L384" s="38"/>
      <c r="M384" s="38"/>
      <c r="N384" s="38"/>
      <c r="O384" s="38"/>
      <c r="P384" s="38"/>
      <c r="Q384" s="38"/>
      <c r="R384" s="38"/>
      <c r="S384" s="38"/>
      <c r="AC384" s="38"/>
      <c r="AD384" s="38"/>
      <c r="AE384" s="38"/>
      <c r="AF384" s="38"/>
      <c r="AG384" s="38"/>
      <c r="AH384" s="38"/>
      <c r="AI384" s="38"/>
      <c r="AJ384" s="38"/>
      <c r="AK384" s="38"/>
      <c r="AL384" s="38"/>
    </row>
    <row r="385" spans="1:38">
      <c r="A385" s="71"/>
      <c r="B385" s="71"/>
      <c r="C385" s="38"/>
      <c r="D385" s="71"/>
      <c r="E385" s="38"/>
      <c r="F385" s="71"/>
      <c r="G385" s="38"/>
      <c r="H385" s="71"/>
      <c r="I385" s="38"/>
      <c r="J385" s="38"/>
      <c r="K385" s="38"/>
      <c r="L385" s="38"/>
      <c r="M385" s="38"/>
      <c r="N385" s="38"/>
      <c r="O385" s="38"/>
      <c r="P385" s="38"/>
      <c r="Q385" s="38"/>
      <c r="R385" s="38"/>
      <c r="S385" s="38"/>
      <c r="AC385" s="38"/>
      <c r="AD385" s="38"/>
      <c r="AE385" s="38"/>
      <c r="AF385" s="38"/>
      <c r="AG385" s="38"/>
      <c r="AH385" s="38"/>
      <c r="AI385" s="38"/>
      <c r="AJ385" s="38"/>
      <c r="AK385" s="38"/>
      <c r="AL385" s="38"/>
    </row>
    <row r="386" spans="1:38">
      <c r="A386" s="71"/>
      <c r="B386" s="71"/>
      <c r="C386" s="38"/>
      <c r="D386" s="71"/>
      <c r="E386" s="38"/>
      <c r="F386" s="71"/>
      <c r="G386" s="38"/>
      <c r="H386" s="71"/>
      <c r="I386" s="38"/>
      <c r="J386" s="38"/>
      <c r="K386" s="38"/>
      <c r="L386" s="38"/>
      <c r="M386" s="38"/>
      <c r="N386" s="38"/>
      <c r="O386" s="38"/>
      <c r="P386" s="38"/>
      <c r="Q386" s="38"/>
      <c r="R386" s="38"/>
      <c r="S386" s="38"/>
      <c r="AC386" s="38"/>
      <c r="AD386" s="38"/>
      <c r="AE386" s="38"/>
      <c r="AF386" s="38"/>
      <c r="AG386" s="38"/>
      <c r="AH386" s="38"/>
      <c r="AI386" s="38"/>
      <c r="AJ386" s="38"/>
      <c r="AK386" s="38"/>
      <c r="AL386" s="38"/>
    </row>
    <row r="387" spans="1:38">
      <c r="A387" s="71"/>
      <c r="B387" s="71"/>
      <c r="C387" s="38"/>
      <c r="D387" s="71"/>
      <c r="E387" s="38"/>
      <c r="F387" s="71"/>
      <c r="G387" s="38"/>
      <c r="H387" s="71"/>
      <c r="I387" s="38"/>
      <c r="J387" s="38"/>
      <c r="K387" s="38"/>
      <c r="L387" s="38"/>
      <c r="M387" s="38"/>
      <c r="N387" s="38"/>
      <c r="O387" s="38"/>
      <c r="P387" s="38"/>
      <c r="Q387" s="38"/>
      <c r="R387" s="38"/>
      <c r="S387" s="38"/>
      <c r="AC387" s="38"/>
      <c r="AD387" s="38"/>
      <c r="AE387" s="38"/>
      <c r="AF387" s="38"/>
      <c r="AG387" s="38"/>
      <c r="AH387" s="38"/>
      <c r="AI387" s="38"/>
      <c r="AJ387" s="38"/>
      <c r="AK387" s="38"/>
      <c r="AL387" s="38"/>
    </row>
    <row r="388" spans="1:38">
      <c r="A388" s="71"/>
      <c r="B388" s="71"/>
      <c r="C388" s="38"/>
      <c r="D388" s="71"/>
      <c r="E388" s="38"/>
      <c r="F388" s="71"/>
      <c r="G388" s="38"/>
      <c r="H388" s="71"/>
      <c r="I388" s="38"/>
      <c r="J388" s="38"/>
      <c r="K388" s="38"/>
      <c r="L388" s="38"/>
      <c r="M388" s="38"/>
      <c r="N388" s="38"/>
      <c r="O388" s="38"/>
      <c r="P388" s="38"/>
      <c r="Q388" s="38"/>
      <c r="R388" s="38"/>
      <c r="S388" s="38"/>
      <c r="AC388" s="38"/>
      <c r="AD388" s="38"/>
      <c r="AE388" s="38"/>
      <c r="AF388" s="38"/>
      <c r="AG388" s="38"/>
      <c r="AH388" s="38"/>
      <c r="AI388" s="38"/>
      <c r="AJ388" s="38"/>
      <c r="AK388" s="38"/>
      <c r="AL388" s="38"/>
    </row>
    <row r="389" spans="1:38">
      <c r="A389" s="71"/>
      <c r="B389" s="71"/>
      <c r="C389" s="38"/>
      <c r="D389" s="71"/>
      <c r="E389" s="38"/>
      <c r="F389" s="71"/>
      <c r="G389" s="38"/>
      <c r="H389" s="71"/>
      <c r="I389" s="38"/>
      <c r="J389" s="38"/>
      <c r="K389" s="38"/>
      <c r="L389" s="38"/>
      <c r="M389" s="38"/>
      <c r="N389" s="38"/>
      <c r="O389" s="38"/>
      <c r="P389" s="38"/>
      <c r="Q389" s="38"/>
      <c r="R389" s="38"/>
      <c r="S389" s="38"/>
      <c r="AC389" s="38"/>
      <c r="AD389" s="38"/>
      <c r="AE389" s="38"/>
      <c r="AF389" s="38"/>
      <c r="AG389" s="38"/>
      <c r="AH389" s="38"/>
      <c r="AI389" s="38"/>
      <c r="AJ389" s="38"/>
      <c r="AK389" s="38"/>
      <c r="AL389" s="38"/>
    </row>
    <row r="390" spans="1:38">
      <c r="A390" s="71"/>
      <c r="B390" s="71"/>
      <c r="C390" s="38"/>
      <c r="D390" s="71"/>
      <c r="E390" s="38"/>
      <c r="F390" s="71"/>
      <c r="G390" s="38"/>
      <c r="H390" s="71"/>
      <c r="I390" s="38"/>
      <c r="J390" s="38"/>
      <c r="K390" s="38"/>
      <c r="L390" s="38"/>
      <c r="M390" s="38"/>
      <c r="N390" s="38"/>
      <c r="O390" s="38"/>
      <c r="P390" s="38"/>
      <c r="Q390" s="38"/>
      <c r="R390" s="38"/>
      <c r="S390" s="38"/>
      <c r="AC390" s="38"/>
      <c r="AD390" s="38"/>
      <c r="AE390" s="38"/>
      <c r="AF390" s="38"/>
      <c r="AG390" s="38"/>
      <c r="AH390" s="38"/>
      <c r="AI390" s="38"/>
      <c r="AJ390" s="38"/>
      <c r="AK390" s="38"/>
      <c r="AL390" s="38"/>
    </row>
    <row r="391" spans="1:38">
      <c r="A391" s="71"/>
      <c r="B391" s="71"/>
      <c r="C391" s="38"/>
      <c r="D391" s="71"/>
      <c r="E391" s="38"/>
      <c r="F391" s="71"/>
      <c r="G391" s="38"/>
      <c r="H391" s="71"/>
      <c r="I391" s="38"/>
      <c r="J391" s="38"/>
      <c r="K391" s="38"/>
      <c r="L391" s="38"/>
      <c r="M391" s="38"/>
      <c r="N391" s="38"/>
      <c r="O391" s="38"/>
      <c r="P391" s="38"/>
      <c r="Q391" s="38"/>
      <c r="R391" s="38"/>
      <c r="S391" s="38"/>
      <c r="AC391" s="38"/>
      <c r="AD391" s="38"/>
      <c r="AE391" s="38"/>
      <c r="AF391" s="38"/>
      <c r="AG391" s="38"/>
      <c r="AH391" s="38"/>
      <c r="AI391" s="38"/>
      <c r="AJ391" s="38"/>
      <c r="AK391" s="38"/>
      <c r="AL391" s="38"/>
    </row>
    <row r="392" spans="1:38">
      <c r="A392" s="71"/>
      <c r="B392" s="71"/>
      <c r="C392" s="38"/>
      <c r="D392" s="71"/>
      <c r="E392" s="38"/>
      <c r="F392" s="71"/>
      <c r="G392" s="38"/>
      <c r="H392" s="71"/>
      <c r="I392" s="38"/>
      <c r="J392" s="38"/>
      <c r="K392" s="38"/>
      <c r="L392" s="38"/>
      <c r="M392" s="38"/>
      <c r="N392" s="38"/>
      <c r="O392" s="38"/>
      <c r="P392" s="38"/>
      <c r="Q392" s="38"/>
      <c r="R392" s="38"/>
      <c r="S392" s="38"/>
      <c r="AC392" s="38"/>
      <c r="AD392" s="38"/>
      <c r="AE392" s="38"/>
      <c r="AF392" s="38"/>
      <c r="AG392" s="38"/>
      <c r="AH392" s="38"/>
      <c r="AI392" s="38"/>
      <c r="AJ392" s="38"/>
      <c r="AK392" s="38"/>
      <c r="AL392" s="38"/>
    </row>
    <row r="393" spans="1:38">
      <c r="A393" s="71"/>
      <c r="B393" s="71"/>
      <c r="C393" s="38"/>
      <c r="D393" s="71"/>
      <c r="E393" s="38"/>
      <c r="F393" s="71"/>
      <c r="G393" s="38"/>
      <c r="H393" s="71"/>
      <c r="I393" s="38"/>
      <c r="J393" s="38"/>
      <c r="K393" s="38"/>
      <c r="L393" s="38"/>
      <c r="M393" s="38"/>
      <c r="N393" s="38"/>
      <c r="O393" s="38"/>
      <c r="P393" s="38"/>
      <c r="Q393" s="38"/>
      <c r="R393" s="38"/>
      <c r="S393" s="38"/>
      <c r="AC393" s="38"/>
      <c r="AD393" s="38"/>
      <c r="AE393" s="38"/>
      <c r="AF393" s="38"/>
      <c r="AG393" s="38"/>
      <c r="AH393" s="38"/>
      <c r="AI393" s="38"/>
      <c r="AJ393" s="38"/>
      <c r="AK393" s="38"/>
      <c r="AL393" s="38"/>
    </row>
    <row r="394" spans="1:38">
      <c r="A394" s="71"/>
      <c r="B394" s="71"/>
      <c r="C394" s="38"/>
      <c r="D394" s="71"/>
      <c r="E394" s="38"/>
      <c r="F394" s="71"/>
      <c r="G394" s="38"/>
      <c r="H394" s="71"/>
      <c r="I394" s="38"/>
      <c r="J394" s="38"/>
      <c r="K394" s="38"/>
      <c r="L394" s="38"/>
      <c r="M394" s="38"/>
      <c r="N394" s="38"/>
      <c r="O394" s="38"/>
      <c r="P394" s="38"/>
      <c r="Q394" s="38"/>
      <c r="R394" s="38"/>
      <c r="S394" s="38"/>
      <c r="AC394" s="38"/>
      <c r="AD394" s="38"/>
      <c r="AE394" s="38"/>
      <c r="AF394" s="38"/>
      <c r="AG394" s="38"/>
      <c r="AH394" s="38"/>
      <c r="AI394" s="38"/>
      <c r="AJ394" s="38"/>
      <c r="AK394" s="38"/>
      <c r="AL394" s="38"/>
    </row>
    <row r="395" spans="1:38">
      <c r="A395" s="71"/>
      <c r="B395" s="71"/>
      <c r="C395" s="38"/>
      <c r="D395" s="71"/>
      <c r="E395" s="38"/>
      <c r="F395" s="71"/>
      <c r="G395" s="38"/>
      <c r="H395" s="71"/>
      <c r="I395" s="38"/>
      <c r="J395" s="38"/>
      <c r="K395" s="38"/>
      <c r="L395" s="38"/>
      <c r="M395" s="38"/>
      <c r="N395" s="38"/>
      <c r="O395" s="38"/>
      <c r="P395" s="38"/>
      <c r="Q395" s="38"/>
      <c r="R395" s="38"/>
      <c r="S395" s="38"/>
      <c r="AC395" s="38"/>
      <c r="AD395" s="38"/>
      <c r="AE395" s="38"/>
      <c r="AF395" s="38"/>
      <c r="AG395" s="38"/>
      <c r="AH395" s="38"/>
      <c r="AI395" s="38"/>
      <c r="AJ395" s="38"/>
      <c r="AK395" s="38"/>
      <c r="AL395" s="38"/>
    </row>
    <row r="396" spans="1:38">
      <c r="A396" s="71"/>
      <c r="B396" s="71"/>
      <c r="C396" s="38"/>
      <c r="D396" s="71"/>
      <c r="E396" s="38"/>
      <c r="F396" s="71"/>
      <c r="G396" s="38"/>
      <c r="H396" s="71"/>
      <c r="I396" s="38"/>
      <c r="J396" s="38"/>
      <c r="K396" s="38"/>
      <c r="L396" s="38"/>
      <c r="M396" s="38"/>
      <c r="N396" s="38"/>
      <c r="O396" s="38"/>
      <c r="P396" s="38"/>
      <c r="Q396" s="38"/>
      <c r="R396" s="38"/>
      <c r="S396" s="38"/>
      <c r="AC396" s="38"/>
      <c r="AD396" s="38"/>
      <c r="AE396" s="38"/>
      <c r="AF396" s="38"/>
      <c r="AG396" s="38"/>
      <c r="AH396" s="38"/>
      <c r="AI396" s="38"/>
      <c r="AJ396" s="38"/>
      <c r="AK396" s="38"/>
      <c r="AL396" s="38"/>
    </row>
    <row r="397" spans="1:38">
      <c r="A397" s="71"/>
      <c r="B397" s="71"/>
      <c r="C397" s="38"/>
      <c r="D397" s="71"/>
      <c r="E397" s="38"/>
      <c r="F397" s="71"/>
      <c r="G397" s="38"/>
      <c r="H397" s="71"/>
      <c r="I397" s="38"/>
      <c r="J397" s="38"/>
      <c r="K397" s="38"/>
      <c r="L397" s="38"/>
      <c r="M397" s="38"/>
      <c r="N397" s="38"/>
      <c r="O397" s="38"/>
      <c r="P397" s="38"/>
      <c r="Q397" s="38"/>
      <c r="R397" s="38"/>
      <c r="S397" s="38"/>
      <c r="AC397" s="38"/>
      <c r="AD397" s="38"/>
      <c r="AE397" s="38"/>
      <c r="AF397" s="38"/>
      <c r="AG397" s="38"/>
      <c r="AH397" s="38"/>
      <c r="AI397" s="38"/>
      <c r="AJ397" s="38"/>
      <c r="AK397" s="38"/>
      <c r="AL397" s="38"/>
    </row>
    <row r="398" spans="1:38">
      <c r="A398" s="71"/>
      <c r="B398" s="71"/>
      <c r="C398" s="38"/>
      <c r="D398" s="71"/>
      <c r="E398" s="38"/>
      <c r="F398" s="71"/>
      <c r="G398" s="38"/>
      <c r="H398" s="71"/>
      <c r="I398" s="38"/>
      <c r="J398" s="38"/>
      <c r="K398" s="38"/>
      <c r="L398" s="38"/>
      <c r="M398" s="38"/>
      <c r="N398" s="38"/>
      <c r="O398" s="38"/>
      <c r="P398" s="38"/>
      <c r="Q398" s="38"/>
      <c r="R398" s="38"/>
      <c r="S398" s="38"/>
      <c r="AC398" s="38"/>
      <c r="AD398" s="38"/>
      <c r="AE398" s="38"/>
      <c r="AF398" s="38"/>
      <c r="AG398" s="38"/>
      <c r="AH398" s="38"/>
      <c r="AI398" s="38"/>
      <c r="AJ398" s="38"/>
      <c r="AK398" s="38"/>
      <c r="AL398" s="38"/>
    </row>
    <row r="399" spans="1:38">
      <c r="A399" s="71"/>
      <c r="B399" s="71"/>
      <c r="C399" s="38"/>
      <c r="D399" s="71"/>
      <c r="E399" s="38"/>
      <c r="F399" s="71"/>
      <c r="G399" s="38"/>
      <c r="H399" s="71"/>
      <c r="I399" s="38"/>
      <c r="J399" s="38"/>
      <c r="K399" s="38"/>
      <c r="L399" s="38"/>
      <c r="M399" s="38"/>
      <c r="N399" s="38"/>
      <c r="O399" s="38"/>
      <c r="P399" s="38"/>
      <c r="Q399" s="38"/>
      <c r="R399" s="38"/>
      <c r="S399" s="38"/>
      <c r="AC399" s="38"/>
      <c r="AD399" s="38"/>
      <c r="AE399" s="38"/>
      <c r="AF399" s="38"/>
      <c r="AG399" s="38"/>
      <c r="AH399" s="38"/>
      <c r="AI399" s="38"/>
      <c r="AJ399" s="38"/>
      <c r="AK399" s="38"/>
      <c r="AL399" s="38"/>
    </row>
    <row r="400" spans="1:38">
      <c r="A400" s="71"/>
      <c r="B400" s="71"/>
      <c r="C400" s="38"/>
      <c r="D400" s="71"/>
      <c r="E400" s="38"/>
      <c r="F400" s="71"/>
      <c r="G400" s="38"/>
      <c r="H400" s="71"/>
      <c r="I400" s="38"/>
      <c r="J400" s="38"/>
      <c r="K400" s="38"/>
      <c r="L400" s="38"/>
      <c r="M400" s="38"/>
      <c r="N400" s="38"/>
      <c r="O400" s="38"/>
      <c r="P400" s="38"/>
      <c r="Q400" s="38"/>
      <c r="R400" s="38"/>
      <c r="S400" s="38"/>
      <c r="AC400" s="38"/>
      <c r="AD400" s="38"/>
      <c r="AE400" s="38"/>
      <c r="AF400" s="38"/>
      <c r="AG400" s="38"/>
      <c r="AH400" s="38"/>
      <c r="AI400" s="38"/>
      <c r="AJ400" s="38"/>
      <c r="AK400" s="38"/>
      <c r="AL400" s="38"/>
    </row>
    <row r="401" spans="1:38">
      <c r="A401" s="71"/>
      <c r="B401" s="71"/>
      <c r="C401" s="38"/>
      <c r="D401" s="71"/>
      <c r="E401" s="38"/>
      <c r="F401" s="71"/>
      <c r="G401" s="38"/>
      <c r="H401" s="71"/>
      <c r="I401" s="38"/>
      <c r="J401" s="38"/>
      <c r="K401" s="38"/>
      <c r="L401" s="38"/>
      <c r="M401" s="38"/>
      <c r="N401" s="38"/>
      <c r="O401" s="38"/>
      <c r="P401" s="38"/>
      <c r="Q401" s="38"/>
      <c r="R401" s="38"/>
      <c r="S401" s="38"/>
      <c r="AC401" s="38"/>
      <c r="AD401" s="38"/>
      <c r="AE401" s="38"/>
      <c r="AF401" s="38"/>
      <c r="AG401" s="38"/>
      <c r="AH401" s="38"/>
      <c r="AI401" s="38"/>
      <c r="AJ401" s="38"/>
      <c r="AK401" s="38"/>
      <c r="AL401" s="38"/>
    </row>
    <row r="402" spans="1:38">
      <c r="A402" s="71"/>
      <c r="B402" s="71"/>
      <c r="C402" s="38"/>
      <c r="D402" s="71"/>
      <c r="E402" s="38"/>
      <c r="F402" s="71"/>
      <c r="G402" s="38"/>
      <c r="H402" s="71"/>
      <c r="I402" s="38"/>
      <c r="J402" s="38"/>
      <c r="K402" s="38"/>
      <c r="L402" s="38"/>
      <c r="M402" s="38"/>
      <c r="N402" s="38"/>
      <c r="O402" s="38"/>
      <c r="P402" s="38"/>
      <c r="Q402" s="38"/>
      <c r="R402" s="38"/>
      <c r="S402" s="38"/>
      <c r="AC402" s="38"/>
      <c r="AD402" s="38"/>
      <c r="AE402" s="38"/>
      <c r="AF402" s="38"/>
      <c r="AG402" s="38"/>
      <c r="AH402" s="38"/>
      <c r="AI402" s="38"/>
      <c r="AJ402" s="38"/>
      <c r="AK402" s="38"/>
      <c r="AL402" s="38"/>
    </row>
    <row r="403" spans="1:38">
      <c r="A403" s="71"/>
      <c r="B403" s="71"/>
      <c r="C403" s="38"/>
      <c r="D403" s="71"/>
      <c r="E403" s="38"/>
      <c r="F403" s="71"/>
      <c r="G403" s="38"/>
      <c r="H403" s="71"/>
      <c r="I403" s="38"/>
      <c r="J403" s="38"/>
      <c r="K403" s="38"/>
      <c r="L403" s="38"/>
      <c r="M403" s="38"/>
      <c r="N403" s="38"/>
      <c r="O403" s="38"/>
      <c r="P403" s="38"/>
      <c r="Q403" s="38"/>
      <c r="R403" s="38"/>
      <c r="S403" s="38"/>
      <c r="AC403" s="38"/>
      <c r="AD403" s="38"/>
      <c r="AE403" s="38"/>
      <c r="AF403" s="38"/>
      <c r="AG403" s="38"/>
      <c r="AH403" s="38"/>
      <c r="AI403" s="38"/>
      <c r="AJ403" s="38"/>
      <c r="AK403" s="38"/>
      <c r="AL403" s="38"/>
    </row>
    <row r="404" spans="1:38">
      <c r="A404" s="71"/>
      <c r="B404" s="71"/>
      <c r="C404" s="38"/>
      <c r="D404" s="71"/>
      <c r="E404" s="38"/>
      <c r="F404" s="71"/>
      <c r="G404" s="38"/>
      <c r="H404" s="71"/>
      <c r="I404" s="38"/>
      <c r="J404" s="38"/>
      <c r="K404" s="38"/>
      <c r="L404" s="38"/>
      <c r="M404" s="38"/>
      <c r="N404" s="38"/>
      <c r="O404" s="38"/>
      <c r="P404" s="38"/>
      <c r="Q404" s="38"/>
      <c r="R404" s="38"/>
      <c r="S404" s="38"/>
      <c r="AC404" s="38"/>
      <c r="AD404" s="38"/>
      <c r="AE404" s="38"/>
      <c r="AF404" s="38"/>
      <c r="AG404" s="38"/>
      <c r="AH404" s="38"/>
      <c r="AI404" s="38"/>
      <c r="AJ404" s="38"/>
      <c r="AK404" s="38"/>
      <c r="AL404" s="38"/>
    </row>
    <row r="405" spans="1:38">
      <c r="A405" s="71"/>
      <c r="B405" s="71"/>
      <c r="C405" s="38"/>
      <c r="D405" s="71"/>
      <c r="E405" s="38"/>
      <c r="F405" s="71"/>
      <c r="G405" s="38"/>
      <c r="H405" s="71"/>
      <c r="I405" s="38"/>
      <c r="J405" s="38"/>
      <c r="K405" s="38"/>
      <c r="L405" s="38"/>
      <c r="M405" s="38"/>
      <c r="N405" s="38"/>
      <c r="O405" s="38"/>
      <c r="P405" s="38"/>
      <c r="Q405" s="38"/>
      <c r="R405" s="38"/>
      <c r="S405" s="38"/>
      <c r="AC405" s="38"/>
      <c r="AD405" s="38"/>
      <c r="AE405" s="38"/>
      <c r="AF405" s="38"/>
      <c r="AG405" s="38"/>
      <c r="AH405" s="38"/>
      <c r="AI405" s="38"/>
      <c r="AJ405" s="38"/>
      <c r="AK405" s="38"/>
      <c r="AL405" s="38"/>
    </row>
    <row r="406" spans="1:38">
      <c r="A406" s="71"/>
      <c r="B406" s="71"/>
      <c r="C406" s="38"/>
      <c r="D406" s="71"/>
      <c r="E406" s="38"/>
      <c r="F406" s="71"/>
      <c r="G406" s="38"/>
      <c r="H406" s="71"/>
      <c r="I406" s="38"/>
      <c r="J406" s="38"/>
      <c r="K406" s="38"/>
      <c r="L406" s="38"/>
      <c r="M406" s="38"/>
      <c r="N406" s="38"/>
      <c r="O406" s="38"/>
      <c r="P406" s="38"/>
      <c r="Q406" s="38"/>
      <c r="R406" s="38"/>
      <c r="S406" s="38"/>
      <c r="AC406" s="38"/>
      <c r="AD406" s="38"/>
      <c r="AE406" s="38"/>
      <c r="AF406" s="38"/>
      <c r="AG406" s="38"/>
      <c r="AH406" s="38"/>
      <c r="AI406" s="38"/>
      <c r="AJ406" s="38"/>
      <c r="AK406" s="38"/>
      <c r="AL406" s="38"/>
    </row>
    <row r="407" spans="1:38">
      <c r="A407" s="71"/>
      <c r="B407" s="71"/>
      <c r="C407" s="38"/>
      <c r="D407" s="71"/>
      <c r="E407" s="38"/>
      <c r="F407" s="71"/>
      <c r="G407" s="38"/>
      <c r="H407" s="71"/>
      <c r="I407" s="38"/>
      <c r="J407" s="38"/>
      <c r="K407" s="38"/>
      <c r="L407" s="38"/>
      <c r="M407" s="38"/>
      <c r="N407" s="38"/>
      <c r="O407" s="38"/>
      <c r="P407" s="38"/>
      <c r="Q407" s="38"/>
      <c r="R407" s="38"/>
      <c r="S407" s="38"/>
      <c r="AC407" s="38"/>
      <c r="AD407" s="38"/>
      <c r="AE407" s="38"/>
      <c r="AF407" s="38"/>
      <c r="AG407" s="38"/>
      <c r="AH407" s="38"/>
      <c r="AI407" s="38"/>
      <c r="AJ407" s="38"/>
      <c r="AK407" s="38"/>
      <c r="AL407" s="38"/>
    </row>
    <row r="408" spans="1:38">
      <c r="A408" s="71"/>
      <c r="B408" s="71"/>
      <c r="C408" s="38"/>
      <c r="D408" s="71"/>
      <c r="E408" s="38"/>
      <c r="F408" s="71"/>
      <c r="G408" s="38"/>
      <c r="H408" s="71"/>
      <c r="I408" s="38"/>
      <c r="J408" s="38"/>
      <c r="K408" s="38"/>
      <c r="L408" s="38"/>
      <c r="M408" s="38"/>
      <c r="N408" s="38"/>
      <c r="O408" s="38"/>
      <c r="P408" s="38"/>
      <c r="Q408" s="38"/>
      <c r="R408" s="38"/>
      <c r="S408" s="38"/>
      <c r="AC408" s="38"/>
      <c r="AD408" s="38"/>
      <c r="AE408" s="38"/>
      <c r="AF408" s="38"/>
      <c r="AG408" s="38"/>
      <c r="AH408" s="38"/>
      <c r="AI408" s="38"/>
      <c r="AJ408" s="38"/>
      <c r="AK408" s="38"/>
      <c r="AL408" s="38"/>
    </row>
    <row r="409" spans="1:38">
      <c r="A409" s="71"/>
      <c r="B409" s="71"/>
      <c r="C409" s="38"/>
      <c r="D409" s="71"/>
      <c r="E409" s="38"/>
      <c r="F409" s="71"/>
      <c r="G409" s="38"/>
      <c r="H409" s="71"/>
      <c r="I409" s="38"/>
      <c r="J409" s="38"/>
      <c r="K409" s="38"/>
      <c r="L409" s="38"/>
      <c r="M409" s="38"/>
      <c r="N409" s="38"/>
      <c r="O409" s="38"/>
      <c r="P409" s="38"/>
      <c r="Q409" s="38"/>
      <c r="R409" s="38"/>
      <c r="S409" s="38"/>
      <c r="AC409" s="38"/>
      <c r="AD409" s="38"/>
      <c r="AE409" s="38"/>
      <c r="AF409" s="38"/>
      <c r="AG409" s="38"/>
      <c r="AH409" s="38"/>
      <c r="AI409" s="38"/>
      <c r="AJ409" s="38"/>
      <c r="AK409" s="38"/>
      <c r="AL409" s="38"/>
    </row>
    <row r="410" spans="1:38">
      <c r="A410" s="71"/>
      <c r="B410" s="71"/>
      <c r="C410" s="38"/>
      <c r="D410" s="71"/>
      <c r="E410" s="38"/>
      <c r="F410" s="71"/>
      <c r="G410" s="38"/>
      <c r="H410" s="71"/>
      <c r="I410" s="38"/>
      <c r="J410" s="38"/>
      <c r="K410" s="38"/>
      <c r="L410" s="38"/>
      <c r="M410" s="38"/>
      <c r="N410" s="38"/>
      <c r="O410" s="38"/>
      <c r="P410" s="38"/>
      <c r="Q410" s="38"/>
      <c r="R410" s="38"/>
      <c r="S410" s="38"/>
      <c r="AC410" s="38"/>
      <c r="AD410" s="38"/>
      <c r="AE410" s="38"/>
      <c r="AF410" s="38"/>
      <c r="AG410" s="38"/>
      <c r="AH410" s="38"/>
      <c r="AI410" s="38"/>
      <c r="AJ410" s="38"/>
      <c r="AK410" s="38"/>
      <c r="AL410" s="38"/>
    </row>
    <row r="411" spans="1:38">
      <c r="A411" s="71"/>
      <c r="B411" s="71"/>
      <c r="C411" s="38"/>
      <c r="D411" s="71"/>
      <c r="E411" s="38"/>
      <c r="F411" s="71"/>
      <c r="G411" s="38"/>
      <c r="H411" s="71"/>
      <c r="I411" s="38"/>
      <c r="J411" s="38"/>
      <c r="K411" s="38"/>
      <c r="L411" s="38"/>
      <c r="M411" s="38"/>
      <c r="N411" s="38"/>
      <c r="O411" s="38"/>
      <c r="P411" s="38"/>
      <c r="Q411" s="38"/>
      <c r="R411" s="38"/>
      <c r="S411" s="38"/>
      <c r="AC411" s="38"/>
      <c r="AD411" s="38"/>
      <c r="AE411" s="38"/>
      <c r="AF411" s="38"/>
      <c r="AG411" s="38"/>
      <c r="AH411" s="38"/>
      <c r="AI411" s="38"/>
      <c r="AJ411" s="38"/>
      <c r="AK411" s="38"/>
      <c r="AL411" s="38"/>
    </row>
    <row r="412" spans="1:38">
      <c r="A412" s="71"/>
      <c r="B412" s="71"/>
      <c r="C412" s="38"/>
      <c r="D412" s="71"/>
      <c r="E412" s="38"/>
      <c r="F412" s="71"/>
      <c r="G412" s="38"/>
      <c r="H412" s="71"/>
      <c r="I412" s="38"/>
      <c r="J412" s="38"/>
      <c r="K412" s="38"/>
      <c r="L412" s="38"/>
      <c r="M412" s="38"/>
      <c r="N412" s="38"/>
      <c r="O412" s="38"/>
      <c r="P412" s="38"/>
      <c r="Q412" s="38"/>
      <c r="R412" s="38"/>
      <c r="S412" s="38"/>
      <c r="AC412" s="38"/>
      <c r="AD412" s="38"/>
      <c r="AE412" s="38"/>
      <c r="AF412" s="38"/>
      <c r="AG412" s="38"/>
      <c r="AH412" s="38"/>
      <c r="AI412" s="38"/>
      <c r="AJ412" s="38"/>
      <c r="AK412" s="38"/>
      <c r="AL412" s="38"/>
    </row>
    <row r="413" spans="1:38">
      <c r="A413" s="71"/>
      <c r="B413" s="71"/>
      <c r="C413" s="38"/>
      <c r="D413" s="71"/>
      <c r="E413" s="38"/>
      <c r="F413" s="71"/>
      <c r="G413" s="38"/>
      <c r="H413" s="71"/>
      <c r="I413" s="38"/>
      <c r="J413" s="38"/>
      <c r="K413" s="38"/>
      <c r="L413" s="38"/>
      <c r="M413" s="38"/>
      <c r="N413" s="38"/>
      <c r="O413" s="38"/>
      <c r="P413" s="38"/>
      <c r="Q413" s="38"/>
      <c r="R413" s="38"/>
      <c r="S413" s="38"/>
      <c r="AC413" s="38"/>
      <c r="AD413" s="38"/>
      <c r="AE413" s="38"/>
      <c r="AF413" s="38"/>
      <c r="AG413" s="38"/>
      <c r="AH413" s="38"/>
      <c r="AI413" s="38"/>
      <c r="AJ413" s="38"/>
      <c r="AK413" s="38"/>
      <c r="AL413" s="38"/>
    </row>
    <row r="414" spans="1:38">
      <c r="A414" s="71"/>
      <c r="B414" s="71"/>
      <c r="C414" s="38"/>
      <c r="D414" s="71"/>
      <c r="E414" s="38"/>
      <c r="F414" s="71"/>
      <c r="G414" s="38"/>
      <c r="H414" s="71"/>
      <c r="I414" s="38"/>
      <c r="J414" s="38"/>
      <c r="K414" s="38"/>
      <c r="L414" s="38"/>
      <c r="M414" s="38"/>
      <c r="N414" s="38"/>
      <c r="O414" s="38"/>
      <c r="P414" s="38"/>
      <c r="Q414" s="38"/>
      <c r="R414" s="38"/>
      <c r="S414" s="38"/>
      <c r="AC414" s="38"/>
      <c r="AD414" s="38"/>
      <c r="AE414" s="38"/>
      <c r="AF414" s="38"/>
      <c r="AG414" s="38"/>
      <c r="AH414" s="38"/>
      <c r="AI414" s="38"/>
      <c r="AJ414" s="38"/>
      <c r="AK414" s="38"/>
      <c r="AL414" s="38"/>
    </row>
    <row r="415" spans="1:38">
      <c r="A415" s="71"/>
      <c r="B415" s="71"/>
      <c r="C415" s="38"/>
      <c r="D415" s="71"/>
      <c r="E415" s="38"/>
      <c r="F415" s="71"/>
      <c r="G415" s="38"/>
      <c r="H415" s="71"/>
      <c r="I415" s="38"/>
      <c r="J415" s="38"/>
      <c r="K415" s="38"/>
      <c r="L415" s="38"/>
      <c r="M415" s="38"/>
      <c r="N415" s="38"/>
      <c r="O415" s="38"/>
      <c r="P415" s="38"/>
      <c r="Q415" s="38"/>
      <c r="R415" s="38"/>
      <c r="S415" s="38"/>
      <c r="AC415" s="38"/>
      <c r="AD415" s="38"/>
      <c r="AE415" s="38"/>
      <c r="AF415" s="38"/>
      <c r="AG415" s="38"/>
      <c r="AH415" s="38"/>
      <c r="AI415" s="38"/>
      <c r="AJ415" s="38"/>
      <c r="AK415" s="38"/>
      <c r="AL415" s="38"/>
    </row>
    <row r="416" spans="1:38">
      <c r="A416" s="71"/>
      <c r="B416" s="71"/>
      <c r="C416" s="38"/>
      <c r="D416" s="71"/>
      <c r="E416" s="38"/>
      <c r="F416" s="71"/>
      <c r="G416" s="38"/>
      <c r="H416" s="71"/>
      <c r="I416" s="38"/>
      <c r="J416" s="38"/>
      <c r="K416" s="38"/>
      <c r="L416" s="38"/>
      <c r="M416" s="38"/>
      <c r="N416" s="38"/>
      <c r="O416" s="38"/>
      <c r="P416" s="38"/>
      <c r="Q416" s="38"/>
      <c r="R416" s="38"/>
      <c r="S416" s="38"/>
      <c r="AC416" s="38"/>
      <c r="AD416" s="38"/>
      <c r="AE416" s="38"/>
      <c r="AF416" s="38"/>
      <c r="AG416" s="38"/>
      <c r="AH416" s="38"/>
      <c r="AI416" s="38"/>
      <c r="AJ416" s="38"/>
      <c r="AK416" s="38"/>
      <c r="AL416" s="38"/>
    </row>
    <row r="417" spans="1:38">
      <c r="A417" s="71"/>
      <c r="B417" s="71"/>
      <c r="C417" s="38"/>
      <c r="D417" s="71"/>
      <c r="E417" s="38"/>
      <c r="F417" s="71"/>
      <c r="G417" s="38"/>
      <c r="H417" s="71"/>
      <c r="I417" s="38"/>
      <c r="J417" s="38"/>
      <c r="K417" s="38"/>
      <c r="L417" s="38"/>
      <c r="M417" s="38"/>
      <c r="N417" s="38"/>
      <c r="O417" s="38"/>
      <c r="P417" s="38"/>
      <c r="Q417" s="38"/>
      <c r="R417" s="38"/>
      <c r="S417" s="38"/>
      <c r="AC417" s="38"/>
      <c r="AD417" s="38"/>
      <c r="AE417" s="38"/>
      <c r="AF417" s="38"/>
      <c r="AG417" s="38"/>
      <c r="AH417" s="38"/>
      <c r="AI417" s="38"/>
      <c r="AJ417" s="38"/>
      <c r="AK417" s="38"/>
      <c r="AL417" s="38"/>
    </row>
    <row r="418" spans="1:38">
      <c r="A418" s="71"/>
      <c r="B418" s="71"/>
      <c r="C418" s="38"/>
      <c r="D418" s="71"/>
      <c r="E418" s="38"/>
      <c r="F418" s="71"/>
      <c r="G418" s="38"/>
      <c r="H418" s="71"/>
      <c r="I418" s="38"/>
      <c r="J418" s="38"/>
      <c r="K418" s="38"/>
      <c r="L418" s="38"/>
      <c r="M418" s="38"/>
      <c r="N418" s="38"/>
      <c r="O418" s="38"/>
      <c r="P418" s="38"/>
      <c r="Q418" s="38"/>
      <c r="R418" s="38"/>
      <c r="S418" s="38"/>
      <c r="AC418" s="38"/>
      <c r="AD418" s="38"/>
      <c r="AE418" s="38"/>
      <c r="AF418" s="38"/>
      <c r="AG418" s="38"/>
      <c r="AH418" s="38"/>
      <c r="AI418" s="38"/>
      <c r="AJ418" s="38"/>
      <c r="AK418" s="38"/>
      <c r="AL418" s="38"/>
    </row>
    <row r="419" spans="1:38">
      <c r="A419" s="71"/>
      <c r="B419" s="71"/>
      <c r="C419" s="38"/>
      <c r="D419" s="71"/>
      <c r="E419" s="38"/>
      <c r="F419" s="71"/>
      <c r="G419" s="38"/>
      <c r="H419" s="71"/>
      <c r="I419" s="38"/>
      <c r="J419" s="38"/>
      <c r="K419" s="38"/>
      <c r="L419" s="38"/>
      <c r="M419" s="38"/>
      <c r="N419" s="38"/>
      <c r="O419" s="38"/>
      <c r="P419" s="38"/>
      <c r="Q419" s="38"/>
      <c r="R419" s="38"/>
      <c r="S419" s="38"/>
      <c r="AC419" s="38"/>
      <c r="AD419" s="38"/>
      <c r="AE419" s="38"/>
      <c r="AF419" s="38"/>
      <c r="AG419" s="38"/>
      <c r="AH419" s="38"/>
      <c r="AI419" s="38"/>
      <c r="AJ419" s="38"/>
      <c r="AK419" s="38"/>
      <c r="AL419" s="38"/>
    </row>
    <row r="420" spans="1:38">
      <c r="A420" s="71"/>
      <c r="B420" s="71"/>
      <c r="C420" s="38"/>
      <c r="D420" s="71"/>
      <c r="E420" s="38"/>
      <c r="F420" s="71"/>
      <c r="G420" s="38"/>
      <c r="H420" s="71"/>
      <c r="I420" s="38"/>
      <c r="J420" s="38"/>
      <c r="K420" s="38"/>
      <c r="L420" s="38"/>
      <c r="M420" s="38"/>
      <c r="N420" s="38"/>
      <c r="O420" s="38"/>
      <c r="P420" s="38"/>
      <c r="Q420" s="38"/>
      <c r="R420" s="38"/>
      <c r="S420" s="38"/>
      <c r="AC420" s="38"/>
      <c r="AD420" s="38"/>
      <c r="AE420" s="38"/>
      <c r="AF420" s="38"/>
      <c r="AG420" s="38"/>
      <c r="AH420" s="38"/>
      <c r="AI420" s="38"/>
      <c r="AJ420" s="38"/>
      <c r="AK420" s="38"/>
      <c r="AL420" s="38"/>
    </row>
    <row r="421" spans="1:38">
      <c r="A421" s="71"/>
      <c r="B421" s="71"/>
      <c r="C421" s="38"/>
      <c r="D421" s="71"/>
      <c r="E421" s="38"/>
      <c r="F421" s="71"/>
      <c r="G421" s="38"/>
      <c r="H421" s="71"/>
      <c r="I421" s="38"/>
      <c r="J421" s="38"/>
      <c r="K421" s="38"/>
      <c r="L421" s="38"/>
      <c r="M421" s="38"/>
      <c r="N421" s="38"/>
      <c r="O421" s="38"/>
      <c r="P421" s="38"/>
      <c r="Q421" s="38"/>
      <c r="R421" s="38"/>
      <c r="S421" s="38"/>
      <c r="AC421" s="38"/>
      <c r="AD421" s="38"/>
      <c r="AE421" s="38"/>
      <c r="AF421" s="38"/>
      <c r="AG421" s="38"/>
      <c r="AH421" s="38"/>
      <c r="AI421" s="38"/>
      <c r="AJ421" s="38"/>
      <c r="AK421" s="38"/>
      <c r="AL421" s="38"/>
    </row>
    <row r="422" spans="1:38">
      <c r="A422" s="71"/>
      <c r="B422" s="71"/>
      <c r="C422" s="38"/>
      <c r="D422" s="71"/>
      <c r="E422" s="38"/>
      <c r="F422" s="71"/>
      <c r="G422" s="38"/>
      <c r="H422" s="71"/>
      <c r="I422" s="38"/>
      <c r="J422" s="38"/>
      <c r="K422" s="38"/>
      <c r="L422" s="38"/>
      <c r="M422" s="38"/>
      <c r="N422" s="38"/>
      <c r="O422" s="38"/>
      <c r="P422" s="38"/>
      <c r="Q422" s="38"/>
      <c r="R422" s="38"/>
      <c r="S422" s="38"/>
      <c r="AC422" s="38"/>
      <c r="AD422" s="38"/>
      <c r="AE422" s="38"/>
      <c r="AF422" s="38"/>
      <c r="AG422" s="38"/>
      <c r="AH422" s="38"/>
      <c r="AI422" s="38"/>
      <c r="AJ422" s="38"/>
      <c r="AK422" s="38"/>
      <c r="AL422" s="38"/>
    </row>
    <row r="423" spans="1:38">
      <c r="A423" s="71"/>
      <c r="B423" s="71"/>
      <c r="C423" s="38"/>
      <c r="D423" s="71"/>
      <c r="E423" s="38"/>
      <c r="F423" s="71"/>
      <c r="G423" s="38"/>
      <c r="H423" s="71"/>
      <c r="I423" s="38"/>
      <c r="J423" s="38"/>
      <c r="K423" s="38"/>
      <c r="L423" s="38"/>
      <c r="M423" s="38"/>
      <c r="N423" s="38"/>
      <c r="O423" s="38"/>
      <c r="P423" s="38"/>
      <c r="Q423" s="38"/>
      <c r="R423" s="38"/>
      <c r="S423" s="38"/>
      <c r="AC423" s="38"/>
      <c r="AD423" s="38"/>
      <c r="AE423" s="38"/>
      <c r="AF423" s="38"/>
      <c r="AG423" s="38"/>
      <c r="AH423" s="38"/>
      <c r="AI423" s="38"/>
      <c r="AJ423" s="38"/>
      <c r="AK423" s="38"/>
      <c r="AL423" s="38"/>
    </row>
    <row r="424" spans="1:38">
      <c r="A424" s="71"/>
      <c r="B424" s="71"/>
      <c r="C424" s="38"/>
      <c r="D424" s="71"/>
      <c r="E424" s="38"/>
      <c r="F424" s="71"/>
      <c r="G424" s="38"/>
      <c r="H424" s="71"/>
      <c r="I424" s="38"/>
      <c r="J424" s="38"/>
      <c r="K424" s="38"/>
      <c r="L424" s="38"/>
      <c r="M424" s="38"/>
      <c r="N424" s="38"/>
      <c r="O424" s="38"/>
      <c r="P424" s="38"/>
      <c r="Q424" s="38"/>
      <c r="R424" s="38"/>
      <c r="S424" s="38"/>
      <c r="AC424" s="38"/>
      <c r="AD424" s="38"/>
      <c r="AE424" s="38"/>
      <c r="AF424" s="38"/>
      <c r="AG424" s="38"/>
      <c r="AH424" s="38"/>
      <c r="AI424" s="38"/>
      <c r="AJ424" s="38"/>
      <c r="AK424" s="38"/>
      <c r="AL424" s="38"/>
    </row>
    <row r="425" spans="1:38">
      <c r="A425" s="71"/>
      <c r="B425" s="71"/>
      <c r="C425" s="38"/>
      <c r="D425" s="71"/>
      <c r="E425" s="38"/>
      <c r="F425" s="71"/>
      <c r="G425" s="38"/>
      <c r="H425" s="71"/>
      <c r="I425" s="38"/>
      <c r="J425" s="38"/>
      <c r="K425" s="38"/>
      <c r="L425" s="38"/>
      <c r="M425" s="38"/>
      <c r="N425" s="38"/>
      <c r="O425" s="38"/>
      <c r="P425" s="38"/>
      <c r="Q425" s="38"/>
      <c r="R425" s="38"/>
      <c r="S425" s="38"/>
      <c r="AC425" s="38"/>
      <c r="AD425" s="38"/>
      <c r="AE425" s="38"/>
      <c r="AF425" s="38"/>
      <c r="AG425" s="38"/>
      <c r="AH425" s="38"/>
      <c r="AI425" s="38"/>
      <c r="AJ425" s="38"/>
      <c r="AK425" s="38"/>
      <c r="AL425" s="38"/>
    </row>
    <row r="426" spans="1:38">
      <c r="A426" s="71"/>
      <c r="B426" s="71"/>
      <c r="C426" s="38"/>
      <c r="D426" s="71"/>
      <c r="E426" s="38"/>
      <c r="F426" s="71"/>
      <c r="G426" s="38"/>
      <c r="H426" s="71"/>
      <c r="I426" s="38"/>
      <c r="J426" s="38"/>
      <c r="K426" s="38"/>
      <c r="L426" s="38"/>
      <c r="M426" s="38"/>
      <c r="N426" s="38"/>
      <c r="O426" s="38"/>
      <c r="P426" s="38"/>
      <c r="Q426" s="38"/>
      <c r="R426" s="38"/>
      <c r="S426" s="38"/>
      <c r="AC426" s="38"/>
      <c r="AD426" s="38"/>
      <c r="AE426" s="38"/>
      <c r="AF426" s="38"/>
      <c r="AG426" s="38"/>
      <c r="AH426" s="38"/>
      <c r="AI426" s="38"/>
      <c r="AJ426" s="38"/>
      <c r="AK426" s="38"/>
      <c r="AL426" s="38"/>
    </row>
    <row r="427" spans="1:38">
      <c r="A427" s="71"/>
      <c r="B427" s="71"/>
      <c r="C427" s="38"/>
      <c r="D427" s="71"/>
      <c r="E427" s="38"/>
      <c r="F427" s="71"/>
      <c r="G427" s="38"/>
      <c r="H427" s="71"/>
      <c r="I427" s="38"/>
      <c r="J427" s="38"/>
      <c r="K427" s="38"/>
      <c r="L427" s="38"/>
      <c r="M427" s="38"/>
      <c r="N427" s="38"/>
      <c r="O427" s="38"/>
      <c r="P427" s="38"/>
      <c r="Q427" s="38"/>
      <c r="R427" s="38"/>
      <c r="S427" s="38"/>
      <c r="AC427" s="38"/>
      <c r="AD427" s="38"/>
      <c r="AE427" s="38"/>
      <c r="AF427" s="38"/>
      <c r="AG427" s="38"/>
      <c r="AH427" s="38"/>
      <c r="AI427" s="38"/>
      <c r="AJ427" s="38"/>
      <c r="AK427" s="38"/>
      <c r="AL427" s="38"/>
    </row>
    <row r="428" spans="1:38">
      <c r="A428" s="71"/>
      <c r="B428" s="71"/>
      <c r="C428" s="38"/>
      <c r="D428" s="71"/>
      <c r="E428" s="38"/>
      <c r="F428" s="71"/>
      <c r="G428" s="38"/>
      <c r="H428" s="71"/>
      <c r="I428" s="38"/>
      <c r="J428" s="38"/>
      <c r="K428" s="38"/>
      <c r="L428" s="38"/>
      <c r="M428" s="38"/>
      <c r="N428" s="38"/>
      <c r="O428" s="38"/>
      <c r="P428" s="38"/>
      <c r="Q428" s="38"/>
      <c r="R428" s="38"/>
      <c r="S428" s="38"/>
      <c r="AC428" s="38"/>
      <c r="AD428" s="38"/>
      <c r="AE428" s="38"/>
      <c r="AF428" s="38"/>
      <c r="AG428" s="38"/>
      <c r="AH428" s="38"/>
      <c r="AI428" s="38"/>
      <c r="AJ428" s="38"/>
      <c r="AK428" s="38"/>
      <c r="AL428" s="38"/>
    </row>
    <row r="429" spans="1:38">
      <c r="A429" s="71"/>
      <c r="B429" s="71"/>
      <c r="C429" s="38"/>
      <c r="D429" s="71"/>
      <c r="E429" s="38"/>
      <c r="F429" s="71"/>
      <c r="G429" s="38"/>
      <c r="H429" s="71"/>
      <c r="I429" s="38"/>
      <c r="J429" s="38"/>
      <c r="K429" s="38"/>
      <c r="L429" s="38"/>
      <c r="M429" s="38"/>
      <c r="N429" s="38"/>
      <c r="O429" s="38"/>
      <c r="P429" s="38"/>
      <c r="Q429" s="38"/>
      <c r="R429" s="38"/>
      <c r="S429" s="38"/>
      <c r="AC429" s="38"/>
      <c r="AD429" s="38"/>
      <c r="AE429" s="38"/>
      <c r="AF429" s="38"/>
      <c r="AG429" s="38"/>
      <c r="AH429" s="38"/>
      <c r="AI429" s="38"/>
      <c r="AJ429" s="38"/>
      <c r="AK429" s="38"/>
      <c r="AL429" s="38"/>
    </row>
    <row r="430" spans="1:38">
      <c r="A430" s="71"/>
      <c r="B430" s="71"/>
      <c r="C430" s="38"/>
      <c r="D430" s="71"/>
      <c r="E430" s="38"/>
      <c r="F430" s="71"/>
      <c r="G430" s="38"/>
      <c r="H430" s="71"/>
      <c r="I430" s="38"/>
      <c r="J430" s="38"/>
      <c r="K430" s="38"/>
      <c r="L430" s="38"/>
      <c r="M430" s="38"/>
      <c r="N430" s="38"/>
      <c r="O430" s="38"/>
      <c r="P430" s="38"/>
      <c r="Q430" s="38"/>
      <c r="R430" s="38"/>
      <c r="S430" s="38"/>
      <c r="AC430" s="38"/>
      <c r="AD430" s="38"/>
      <c r="AE430" s="38"/>
      <c r="AF430" s="38"/>
      <c r="AG430" s="38"/>
      <c r="AH430" s="38"/>
      <c r="AI430" s="38"/>
      <c r="AJ430" s="38"/>
      <c r="AK430" s="38"/>
      <c r="AL430" s="38"/>
    </row>
    <row r="431" spans="1:38">
      <c r="A431" s="71"/>
      <c r="B431" s="71"/>
      <c r="C431" s="38"/>
      <c r="D431" s="71"/>
      <c r="E431" s="38"/>
      <c r="F431" s="71"/>
      <c r="G431" s="38"/>
      <c r="H431" s="71"/>
      <c r="I431" s="38"/>
      <c r="J431" s="38"/>
      <c r="K431" s="38"/>
      <c r="L431" s="38"/>
      <c r="M431" s="38"/>
      <c r="N431" s="38"/>
      <c r="O431" s="38"/>
      <c r="P431" s="38"/>
      <c r="Q431" s="38"/>
      <c r="R431" s="38"/>
      <c r="S431" s="38"/>
      <c r="AC431" s="38"/>
      <c r="AD431" s="38"/>
      <c r="AE431" s="38"/>
      <c r="AF431" s="38"/>
      <c r="AG431" s="38"/>
      <c r="AH431" s="38"/>
      <c r="AI431" s="38"/>
      <c r="AJ431" s="38"/>
      <c r="AK431" s="38"/>
      <c r="AL431" s="38"/>
    </row>
    <row r="432" spans="1:38">
      <c r="A432" s="71"/>
      <c r="B432" s="71"/>
      <c r="C432" s="38"/>
      <c r="D432" s="71"/>
      <c r="E432" s="38"/>
      <c r="F432" s="71"/>
      <c r="G432" s="38"/>
      <c r="H432" s="71"/>
      <c r="I432" s="38"/>
      <c r="J432" s="38"/>
      <c r="K432" s="38"/>
      <c r="L432" s="38"/>
      <c r="M432" s="38"/>
      <c r="N432" s="38"/>
      <c r="O432" s="38"/>
      <c r="P432" s="38"/>
      <c r="Q432" s="38"/>
      <c r="R432" s="38"/>
      <c r="S432" s="38"/>
      <c r="AC432" s="38"/>
      <c r="AD432" s="38"/>
      <c r="AE432" s="38"/>
      <c r="AF432" s="38"/>
      <c r="AG432" s="38"/>
      <c r="AH432" s="38"/>
      <c r="AI432" s="38"/>
      <c r="AJ432" s="38"/>
      <c r="AK432" s="38"/>
      <c r="AL432" s="38"/>
    </row>
    <row r="433" spans="1:38">
      <c r="A433" s="71"/>
      <c r="B433" s="71"/>
      <c r="C433" s="38"/>
      <c r="D433" s="71"/>
      <c r="E433" s="38"/>
      <c r="F433" s="71"/>
      <c r="G433" s="38"/>
      <c r="H433" s="71"/>
      <c r="I433" s="38"/>
      <c r="J433" s="38"/>
      <c r="K433" s="38"/>
      <c r="L433" s="38"/>
      <c r="M433" s="38"/>
      <c r="N433" s="38"/>
      <c r="O433" s="38"/>
      <c r="P433" s="38"/>
      <c r="Q433" s="38"/>
      <c r="R433" s="38"/>
      <c r="S433" s="38"/>
      <c r="AC433" s="38"/>
      <c r="AD433" s="38"/>
      <c r="AE433" s="38"/>
      <c r="AF433" s="38"/>
      <c r="AG433" s="38"/>
      <c r="AH433" s="38"/>
      <c r="AI433" s="38"/>
      <c r="AJ433" s="38"/>
      <c r="AK433" s="38"/>
      <c r="AL433" s="38"/>
    </row>
    <row r="434" spans="1:38">
      <c r="A434" s="71"/>
      <c r="B434" s="71"/>
      <c r="C434" s="38"/>
      <c r="D434" s="71"/>
      <c r="E434" s="38"/>
      <c r="F434" s="71"/>
      <c r="G434" s="38"/>
      <c r="H434" s="71"/>
      <c r="I434" s="38"/>
      <c r="J434" s="38"/>
      <c r="K434" s="38"/>
      <c r="L434" s="38"/>
      <c r="M434" s="38"/>
      <c r="N434" s="38"/>
      <c r="O434" s="38"/>
      <c r="P434" s="38"/>
      <c r="Q434" s="38"/>
      <c r="R434" s="38"/>
      <c r="S434" s="38"/>
      <c r="AC434" s="38"/>
      <c r="AD434" s="38"/>
      <c r="AE434" s="38"/>
      <c r="AF434" s="38"/>
      <c r="AG434" s="38"/>
      <c r="AH434" s="38"/>
      <c r="AI434" s="38"/>
      <c r="AJ434" s="38"/>
      <c r="AK434" s="38"/>
      <c r="AL434" s="38"/>
    </row>
    <row r="435" spans="1:38">
      <c r="A435" s="71"/>
      <c r="B435" s="71"/>
      <c r="C435" s="38"/>
      <c r="D435" s="71"/>
      <c r="E435" s="38"/>
      <c r="F435" s="71"/>
      <c r="G435" s="38"/>
      <c r="H435" s="71"/>
      <c r="I435" s="38"/>
      <c r="J435" s="38"/>
      <c r="K435" s="38"/>
      <c r="L435" s="38"/>
      <c r="M435" s="38"/>
      <c r="N435" s="38"/>
      <c r="O435" s="38"/>
      <c r="P435" s="38"/>
      <c r="Q435" s="38"/>
      <c r="R435" s="38"/>
      <c r="S435" s="38"/>
      <c r="AC435" s="38"/>
      <c r="AD435" s="38"/>
      <c r="AE435" s="38"/>
      <c r="AF435" s="38"/>
      <c r="AG435" s="38"/>
      <c r="AH435" s="38"/>
      <c r="AI435" s="38"/>
      <c r="AJ435" s="38"/>
      <c r="AK435" s="38"/>
      <c r="AL435" s="38"/>
    </row>
    <row r="436" spans="1:38">
      <c r="A436" s="71"/>
      <c r="B436" s="71"/>
      <c r="C436" s="38"/>
      <c r="D436" s="71"/>
      <c r="E436" s="38"/>
      <c r="F436" s="71"/>
      <c r="G436" s="38"/>
      <c r="H436" s="71"/>
      <c r="I436" s="38"/>
      <c r="J436" s="38"/>
      <c r="K436" s="38"/>
      <c r="L436" s="38"/>
      <c r="M436" s="38"/>
      <c r="N436" s="38"/>
      <c r="O436" s="38"/>
      <c r="P436" s="38"/>
      <c r="Q436" s="38"/>
      <c r="R436" s="38"/>
      <c r="S436" s="38"/>
      <c r="AC436" s="38"/>
      <c r="AD436" s="38"/>
      <c r="AE436" s="38"/>
      <c r="AF436" s="38"/>
      <c r="AG436" s="38"/>
      <c r="AH436" s="38"/>
      <c r="AI436" s="38"/>
      <c r="AJ436" s="38"/>
      <c r="AK436" s="38"/>
      <c r="AL436" s="38"/>
    </row>
    <row r="437" spans="1:38">
      <c r="A437" s="71"/>
      <c r="B437" s="71"/>
      <c r="C437" s="38"/>
      <c r="D437" s="71"/>
      <c r="E437" s="38"/>
      <c r="F437" s="71"/>
      <c r="G437" s="38"/>
      <c r="H437" s="71"/>
      <c r="I437" s="38"/>
      <c r="J437" s="38"/>
      <c r="K437" s="38"/>
      <c r="L437" s="38"/>
      <c r="M437" s="38"/>
      <c r="N437" s="38"/>
      <c r="O437" s="38"/>
      <c r="P437" s="38"/>
      <c r="Q437" s="38"/>
      <c r="R437" s="38"/>
      <c r="S437" s="38"/>
      <c r="AC437" s="38"/>
      <c r="AD437" s="38"/>
      <c r="AE437" s="38"/>
      <c r="AF437" s="38"/>
      <c r="AG437" s="38"/>
      <c r="AH437" s="38"/>
      <c r="AI437" s="38"/>
      <c r="AJ437" s="38"/>
      <c r="AK437" s="38"/>
      <c r="AL437" s="38"/>
    </row>
    <row r="438" spans="1:38">
      <c r="A438" s="71"/>
      <c r="B438" s="71"/>
      <c r="C438" s="38"/>
      <c r="D438" s="71"/>
      <c r="E438" s="38"/>
      <c r="F438" s="71"/>
      <c r="G438" s="38"/>
      <c r="H438" s="71"/>
      <c r="I438" s="38"/>
      <c r="J438" s="38"/>
      <c r="K438" s="38"/>
      <c r="L438" s="38"/>
      <c r="M438" s="38"/>
      <c r="N438" s="38"/>
      <c r="O438" s="38"/>
      <c r="P438" s="38"/>
      <c r="Q438" s="38"/>
      <c r="R438" s="38"/>
      <c r="S438" s="38"/>
      <c r="AC438" s="38"/>
      <c r="AD438" s="38"/>
      <c r="AE438" s="38"/>
      <c r="AF438" s="38"/>
      <c r="AG438" s="38"/>
      <c r="AH438" s="38"/>
      <c r="AI438" s="38"/>
      <c r="AJ438" s="38"/>
      <c r="AK438" s="38"/>
      <c r="AL438" s="38"/>
    </row>
    <row r="439" spans="1:38">
      <c r="A439" s="71"/>
      <c r="B439" s="71"/>
      <c r="C439" s="38"/>
      <c r="D439" s="71"/>
      <c r="E439" s="38"/>
      <c r="F439" s="71"/>
      <c r="G439" s="38"/>
      <c r="H439" s="71"/>
      <c r="I439" s="38"/>
      <c r="J439" s="38"/>
      <c r="K439" s="38"/>
      <c r="L439" s="38"/>
      <c r="M439" s="38"/>
      <c r="N439" s="38"/>
      <c r="O439" s="38"/>
      <c r="P439" s="38"/>
      <c r="Q439" s="38"/>
      <c r="R439" s="38"/>
      <c r="S439" s="38"/>
      <c r="AC439" s="38"/>
      <c r="AD439" s="38"/>
      <c r="AE439" s="38"/>
      <c r="AF439" s="38"/>
      <c r="AG439" s="38"/>
      <c r="AH439" s="38"/>
      <c r="AI439" s="38"/>
      <c r="AJ439" s="38"/>
      <c r="AK439" s="38"/>
      <c r="AL439" s="38"/>
    </row>
    <row r="440" spans="1:38">
      <c r="A440" s="71"/>
      <c r="B440" s="71"/>
      <c r="C440" s="38"/>
      <c r="D440" s="71"/>
      <c r="E440" s="38"/>
      <c r="F440" s="71"/>
      <c r="G440" s="38"/>
      <c r="H440" s="71"/>
      <c r="I440" s="38"/>
      <c r="J440" s="38"/>
      <c r="K440" s="38"/>
      <c r="L440" s="38"/>
      <c r="M440" s="38"/>
      <c r="N440" s="38"/>
      <c r="O440" s="38"/>
      <c r="P440" s="38"/>
      <c r="Q440" s="38"/>
      <c r="R440" s="38"/>
      <c r="S440" s="38"/>
      <c r="AC440" s="38"/>
      <c r="AD440" s="38"/>
      <c r="AE440" s="38"/>
      <c r="AF440" s="38"/>
      <c r="AG440" s="38"/>
      <c r="AH440" s="38"/>
      <c r="AI440" s="38"/>
      <c r="AJ440" s="38"/>
      <c r="AK440" s="38"/>
      <c r="AL440" s="38"/>
    </row>
    <row r="441" spans="1:38">
      <c r="A441" s="71"/>
      <c r="B441" s="71"/>
      <c r="C441" s="38"/>
      <c r="D441" s="71"/>
      <c r="E441" s="38"/>
      <c r="F441" s="71"/>
      <c r="G441" s="38"/>
      <c r="H441" s="71"/>
      <c r="I441" s="38"/>
      <c r="J441" s="38"/>
      <c r="K441" s="38"/>
      <c r="L441" s="38"/>
      <c r="M441" s="38"/>
      <c r="N441" s="38"/>
      <c r="O441" s="38"/>
      <c r="P441" s="38"/>
      <c r="Q441" s="38"/>
      <c r="R441" s="38"/>
      <c r="S441" s="38"/>
      <c r="AC441" s="38"/>
      <c r="AD441" s="38"/>
      <c r="AE441" s="38"/>
      <c r="AF441" s="38"/>
      <c r="AG441" s="38"/>
      <c r="AH441" s="38"/>
      <c r="AI441" s="38"/>
      <c r="AJ441" s="38"/>
      <c r="AK441" s="38"/>
      <c r="AL441" s="38"/>
    </row>
    <row r="442" spans="1:38">
      <c r="A442" s="71"/>
      <c r="B442" s="71"/>
      <c r="C442" s="38"/>
      <c r="D442" s="71"/>
      <c r="E442" s="38"/>
      <c r="F442" s="71"/>
      <c r="G442" s="38"/>
      <c r="H442" s="71"/>
      <c r="I442" s="38"/>
      <c r="J442" s="38"/>
      <c r="K442" s="38"/>
      <c r="L442" s="38"/>
      <c r="M442" s="38"/>
      <c r="N442" s="38"/>
      <c r="O442" s="38"/>
      <c r="P442" s="38"/>
      <c r="Q442" s="38"/>
      <c r="R442" s="38"/>
      <c r="S442" s="38"/>
      <c r="AC442" s="38"/>
      <c r="AD442" s="38"/>
      <c r="AE442" s="38"/>
      <c r="AF442" s="38"/>
      <c r="AG442" s="38"/>
      <c r="AH442" s="38"/>
      <c r="AI442" s="38"/>
      <c r="AJ442" s="38"/>
      <c r="AK442" s="38"/>
      <c r="AL442" s="38"/>
    </row>
    <row r="443" spans="1:38">
      <c r="A443" s="71"/>
      <c r="B443" s="71"/>
      <c r="C443" s="38"/>
      <c r="D443" s="71"/>
      <c r="E443" s="38"/>
      <c r="F443" s="71"/>
      <c r="G443" s="38"/>
      <c r="H443" s="71"/>
      <c r="I443" s="38"/>
      <c r="J443" s="38"/>
      <c r="K443" s="38"/>
      <c r="L443" s="38"/>
      <c r="M443" s="38"/>
      <c r="N443" s="38"/>
      <c r="O443" s="38"/>
      <c r="P443" s="38"/>
      <c r="Q443" s="38"/>
      <c r="R443" s="38"/>
      <c r="S443" s="38"/>
      <c r="AC443" s="38"/>
      <c r="AD443" s="38"/>
      <c r="AE443" s="38"/>
      <c r="AF443" s="38"/>
      <c r="AG443" s="38"/>
      <c r="AH443" s="38"/>
      <c r="AI443" s="38"/>
      <c r="AJ443" s="38"/>
      <c r="AK443" s="38"/>
      <c r="AL443" s="38"/>
    </row>
    <row r="444" spans="1:38">
      <c r="A444" s="71"/>
      <c r="B444" s="71"/>
      <c r="C444" s="38"/>
      <c r="D444" s="71"/>
      <c r="E444" s="38"/>
      <c r="F444" s="71"/>
      <c r="G444" s="38"/>
      <c r="H444" s="71"/>
      <c r="I444" s="38"/>
      <c r="J444" s="38"/>
      <c r="K444" s="38"/>
      <c r="L444" s="38"/>
      <c r="M444" s="38"/>
      <c r="N444" s="38"/>
      <c r="O444" s="38"/>
      <c r="P444" s="38"/>
      <c r="Q444" s="38"/>
      <c r="R444" s="38"/>
      <c r="S444" s="38"/>
      <c r="AC444" s="38"/>
      <c r="AD444" s="38"/>
      <c r="AE444" s="38"/>
      <c r="AF444" s="38"/>
      <c r="AG444" s="38"/>
      <c r="AH444" s="38"/>
      <c r="AI444" s="38"/>
      <c r="AJ444" s="38"/>
      <c r="AK444" s="38"/>
      <c r="AL444" s="38"/>
    </row>
    <row r="445" spans="1:38">
      <c r="A445" s="71"/>
      <c r="B445" s="71"/>
      <c r="C445" s="38"/>
      <c r="D445" s="71"/>
      <c r="E445" s="38"/>
      <c r="F445" s="71"/>
      <c r="G445" s="38"/>
      <c r="H445" s="71"/>
      <c r="I445" s="38"/>
      <c r="J445" s="38"/>
      <c r="K445" s="38"/>
      <c r="L445" s="38"/>
      <c r="M445" s="38"/>
      <c r="N445" s="38"/>
      <c r="O445" s="38"/>
      <c r="P445" s="38"/>
      <c r="Q445" s="38"/>
      <c r="R445" s="38"/>
      <c r="S445" s="38"/>
      <c r="AC445" s="38"/>
      <c r="AD445" s="38"/>
      <c r="AE445" s="38"/>
      <c r="AF445" s="38"/>
      <c r="AG445" s="38"/>
      <c r="AH445" s="38"/>
      <c r="AI445" s="38"/>
      <c r="AJ445" s="38"/>
      <c r="AK445" s="38"/>
      <c r="AL445" s="38"/>
    </row>
    <row r="446" spans="1:38">
      <c r="A446" s="71"/>
      <c r="B446" s="71"/>
      <c r="C446" s="38"/>
      <c r="D446" s="71"/>
      <c r="E446" s="38"/>
      <c r="F446" s="71"/>
      <c r="G446" s="38"/>
      <c r="H446" s="71"/>
      <c r="I446" s="38"/>
      <c r="J446" s="38"/>
      <c r="K446" s="38"/>
      <c r="L446" s="38"/>
      <c r="M446" s="38"/>
      <c r="N446" s="38"/>
      <c r="O446" s="38"/>
      <c r="P446" s="38"/>
      <c r="Q446" s="38"/>
      <c r="R446" s="38"/>
      <c r="S446" s="38"/>
      <c r="AC446" s="38"/>
      <c r="AD446" s="38"/>
      <c r="AE446" s="38"/>
      <c r="AF446" s="38"/>
      <c r="AG446" s="38"/>
      <c r="AH446" s="38"/>
      <c r="AI446" s="38"/>
      <c r="AJ446" s="38"/>
      <c r="AK446" s="38"/>
      <c r="AL446" s="38"/>
    </row>
    <row r="447" spans="1:38">
      <c r="A447" s="71"/>
      <c r="B447" s="71"/>
      <c r="C447" s="38"/>
      <c r="D447" s="71"/>
      <c r="E447" s="38"/>
      <c r="F447" s="71"/>
      <c r="G447" s="38"/>
      <c r="H447" s="71"/>
      <c r="I447" s="38"/>
      <c r="J447" s="38"/>
      <c r="K447" s="38"/>
      <c r="L447" s="38"/>
      <c r="M447" s="38"/>
      <c r="N447" s="38"/>
      <c r="O447" s="38"/>
      <c r="P447" s="38"/>
      <c r="Q447" s="38"/>
      <c r="R447" s="38"/>
      <c r="S447" s="38"/>
      <c r="AC447" s="38"/>
      <c r="AD447" s="38"/>
      <c r="AE447" s="38"/>
      <c r="AF447" s="38"/>
      <c r="AG447" s="38"/>
      <c r="AH447" s="38"/>
      <c r="AI447" s="38"/>
      <c r="AJ447" s="38"/>
      <c r="AK447" s="38"/>
      <c r="AL447" s="38"/>
    </row>
    <row r="448" spans="1:38">
      <c r="A448" s="71"/>
      <c r="B448" s="71"/>
      <c r="C448" s="38"/>
      <c r="D448" s="71"/>
      <c r="E448" s="38"/>
      <c r="F448" s="71"/>
      <c r="G448" s="38"/>
      <c r="H448" s="71"/>
      <c r="I448" s="38"/>
      <c r="J448" s="38"/>
      <c r="K448" s="38"/>
      <c r="L448" s="38"/>
      <c r="M448" s="38"/>
      <c r="N448" s="38"/>
      <c r="O448" s="38"/>
      <c r="P448" s="38"/>
      <c r="Q448" s="38"/>
      <c r="R448" s="38"/>
      <c r="S448" s="38"/>
      <c r="AC448" s="38"/>
      <c r="AD448" s="38"/>
      <c r="AE448" s="38"/>
      <c r="AF448" s="38"/>
      <c r="AG448" s="38"/>
      <c r="AH448" s="38"/>
      <c r="AI448" s="38"/>
      <c r="AJ448" s="38"/>
      <c r="AK448" s="38"/>
      <c r="AL448" s="38"/>
    </row>
    <row r="449" spans="1:38">
      <c r="A449" s="71"/>
      <c r="B449" s="71"/>
      <c r="C449" s="38"/>
      <c r="D449" s="71"/>
      <c r="E449" s="38"/>
      <c r="F449" s="71"/>
      <c r="G449" s="38"/>
      <c r="H449" s="71"/>
      <c r="I449" s="38"/>
      <c r="J449" s="38"/>
      <c r="K449" s="38"/>
      <c r="L449" s="38"/>
      <c r="M449" s="38"/>
      <c r="N449" s="38"/>
      <c r="O449" s="38"/>
      <c r="P449" s="38"/>
      <c r="Q449" s="38"/>
      <c r="R449" s="38"/>
      <c r="S449" s="38"/>
      <c r="AC449" s="38"/>
      <c r="AD449" s="38"/>
      <c r="AE449" s="38"/>
      <c r="AF449" s="38"/>
      <c r="AG449" s="38"/>
      <c r="AH449" s="38"/>
      <c r="AI449" s="38"/>
      <c r="AJ449" s="38"/>
      <c r="AK449" s="38"/>
      <c r="AL449" s="38"/>
    </row>
    <row r="450" spans="1:38">
      <c r="A450" s="71"/>
      <c r="B450" s="71"/>
      <c r="C450" s="38"/>
      <c r="D450" s="71"/>
      <c r="E450" s="38"/>
      <c r="F450" s="71"/>
      <c r="G450" s="38"/>
      <c r="H450" s="71"/>
      <c r="I450" s="38"/>
      <c r="J450" s="38"/>
      <c r="K450" s="38"/>
      <c r="L450" s="38"/>
      <c r="M450" s="38"/>
      <c r="N450" s="38"/>
      <c r="O450" s="38"/>
      <c r="P450" s="38"/>
      <c r="Q450" s="38"/>
      <c r="R450" s="38"/>
      <c r="S450" s="38"/>
      <c r="AC450" s="38"/>
      <c r="AD450" s="38"/>
      <c r="AE450" s="38"/>
      <c r="AF450" s="38"/>
      <c r="AG450" s="38"/>
      <c r="AH450" s="38"/>
      <c r="AI450" s="38"/>
      <c r="AJ450" s="38"/>
      <c r="AK450" s="38"/>
      <c r="AL450" s="38"/>
    </row>
    <row r="451" spans="1:38">
      <c r="A451" s="71"/>
      <c r="B451" s="71"/>
      <c r="C451" s="38"/>
      <c r="D451" s="71"/>
      <c r="E451" s="38"/>
      <c r="F451" s="71"/>
      <c r="G451" s="38"/>
      <c r="H451" s="71"/>
      <c r="I451" s="38"/>
      <c r="J451" s="38"/>
      <c r="K451" s="38"/>
      <c r="L451" s="38"/>
      <c r="M451" s="38"/>
      <c r="N451" s="38"/>
      <c r="O451" s="38"/>
      <c r="P451" s="38"/>
      <c r="Q451" s="38"/>
      <c r="R451" s="38"/>
      <c r="S451" s="38"/>
      <c r="AC451" s="38"/>
      <c r="AD451" s="38"/>
      <c r="AE451" s="38"/>
      <c r="AF451" s="38"/>
      <c r="AG451" s="38"/>
      <c r="AH451" s="38"/>
      <c r="AI451" s="38"/>
      <c r="AJ451" s="38"/>
      <c r="AK451" s="38"/>
      <c r="AL451" s="38"/>
    </row>
    <row r="452" spans="1:38">
      <c r="A452" s="71"/>
      <c r="B452" s="71"/>
      <c r="C452" s="38"/>
      <c r="D452" s="71"/>
      <c r="E452" s="38"/>
      <c r="F452" s="71"/>
      <c r="G452" s="38"/>
      <c r="H452" s="71"/>
      <c r="I452" s="38"/>
      <c r="J452" s="38"/>
      <c r="K452" s="38"/>
      <c r="L452" s="38"/>
      <c r="M452" s="38"/>
      <c r="N452" s="38"/>
      <c r="O452" s="38"/>
      <c r="P452" s="38"/>
      <c r="Q452" s="38"/>
      <c r="R452" s="38"/>
      <c r="S452" s="38"/>
      <c r="AC452" s="38"/>
      <c r="AD452" s="38"/>
      <c r="AE452" s="38"/>
      <c r="AF452" s="38"/>
      <c r="AG452" s="38"/>
      <c r="AH452" s="38"/>
      <c r="AI452" s="38"/>
      <c r="AJ452" s="38"/>
      <c r="AK452" s="38"/>
      <c r="AL452" s="38"/>
    </row>
    <row r="453" spans="1:38">
      <c r="A453" s="71"/>
      <c r="B453" s="71"/>
      <c r="C453" s="38"/>
      <c r="D453" s="71"/>
      <c r="E453" s="38"/>
      <c r="F453" s="71"/>
      <c r="G453" s="38"/>
      <c r="H453" s="71"/>
      <c r="I453" s="38"/>
      <c r="J453" s="38"/>
      <c r="K453" s="38"/>
      <c r="L453" s="38"/>
      <c r="M453" s="38"/>
      <c r="N453" s="38"/>
      <c r="O453" s="38"/>
      <c r="P453" s="38"/>
      <c r="Q453" s="38"/>
      <c r="R453" s="38"/>
      <c r="S453" s="38"/>
      <c r="AC453" s="38"/>
      <c r="AD453" s="38"/>
      <c r="AE453" s="38"/>
      <c r="AF453" s="38"/>
      <c r="AG453" s="38"/>
      <c r="AH453" s="38"/>
      <c r="AI453" s="38"/>
      <c r="AJ453" s="38"/>
      <c r="AK453" s="38"/>
      <c r="AL453" s="38"/>
    </row>
    <row r="454" spans="1:38">
      <c r="A454" s="71"/>
      <c r="B454" s="71"/>
      <c r="C454" s="38"/>
      <c r="D454" s="71"/>
      <c r="E454" s="38"/>
      <c r="F454" s="71"/>
      <c r="G454" s="38"/>
      <c r="H454" s="71"/>
      <c r="I454" s="38"/>
      <c r="J454" s="38"/>
      <c r="K454" s="38"/>
      <c r="L454" s="38"/>
      <c r="M454" s="38"/>
      <c r="N454" s="38"/>
      <c r="O454" s="38"/>
      <c r="P454" s="38"/>
      <c r="Q454" s="38"/>
      <c r="R454" s="38"/>
      <c r="S454" s="38"/>
      <c r="AC454" s="38"/>
      <c r="AD454" s="38"/>
      <c r="AE454" s="38"/>
      <c r="AF454" s="38"/>
      <c r="AG454" s="38"/>
      <c r="AH454" s="38"/>
      <c r="AI454" s="38"/>
      <c r="AJ454" s="38"/>
      <c r="AK454" s="38"/>
      <c r="AL454" s="38"/>
    </row>
    <row r="455" spans="1:38">
      <c r="A455" s="71"/>
      <c r="B455" s="71"/>
      <c r="C455" s="38"/>
      <c r="D455" s="71"/>
      <c r="E455" s="38"/>
      <c r="F455" s="71"/>
      <c r="G455" s="38"/>
      <c r="H455" s="71"/>
      <c r="I455" s="38"/>
      <c r="J455" s="38"/>
      <c r="K455" s="38"/>
      <c r="L455" s="38"/>
      <c r="M455" s="38"/>
      <c r="N455" s="38"/>
      <c r="O455" s="38"/>
      <c r="P455" s="38"/>
      <c r="Q455" s="38"/>
      <c r="R455" s="38"/>
      <c r="S455" s="38"/>
      <c r="AC455" s="38"/>
      <c r="AD455" s="38"/>
      <c r="AE455" s="38"/>
      <c r="AF455" s="38"/>
      <c r="AG455" s="38"/>
      <c r="AH455" s="38"/>
      <c r="AI455" s="38"/>
      <c r="AJ455" s="38"/>
      <c r="AK455" s="38"/>
      <c r="AL455" s="38"/>
    </row>
    <row r="456" spans="1:38">
      <c r="A456" s="71"/>
      <c r="B456" s="71"/>
      <c r="C456" s="38"/>
      <c r="D456" s="71"/>
      <c r="E456" s="38"/>
      <c r="F456" s="71"/>
      <c r="G456" s="38"/>
      <c r="H456" s="71"/>
      <c r="I456" s="38"/>
      <c r="J456" s="38"/>
      <c r="K456" s="38"/>
      <c r="L456" s="38"/>
      <c r="M456" s="38"/>
      <c r="N456" s="38"/>
      <c r="O456" s="38"/>
      <c r="P456" s="38"/>
      <c r="Q456" s="38"/>
      <c r="R456" s="38"/>
      <c r="S456" s="38"/>
      <c r="AC456" s="38"/>
      <c r="AD456" s="38"/>
      <c r="AE456" s="38"/>
      <c r="AF456" s="38"/>
      <c r="AG456" s="38"/>
      <c r="AH456" s="38"/>
      <c r="AI456" s="38"/>
      <c r="AJ456" s="38"/>
      <c r="AK456" s="38"/>
      <c r="AL456" s="38"/>
    </row>
    <row r="457" spans="1:38">
      <c r="A457" s="71"/>
      <c r="B457" s="71"/>
      <c r="C457" s="38"/>
      <c r="D457" s="71"/>
      <c r="E457" s="38"/>
      <c r="F457" s="71"/>
      <c r="G457" s="38"/>
      <c r="H457" s="71"/>
      <c r="I457" s="38"/>
      <c r="J457" s="38"/>
      <c r="K457" s="38"/>
      <c r="L457" s="38"/>
      <c r="M457" s="38"/>
      <c r="N457" s="38"/>
      <c r="O457" s="38"/>
      <c r="P457" s="38"/>
      <c r="Q457" s="38"/>
      <c r="R457" s="38"/>
      <c r="S457" s="38"/>
      <c r="AC457" s="38"/>
      <c r="AD457" s="38"/>
      <c r="AE457" s="38"/>
      <c r="AF457" s="38"/>
      <c r="AG457" s="38"/>
      <c r="AH457" s="38"/>
      <c r="AI457" s="38"/>
      <c r="AJ457" s="38"/>
      <c r="AK457" s="38"/>
      <c r="AL457" s="38"/>
    </row>
    <row r="458" spans="1:38">
      <c r="A458" s="71"/>
      <c r="B458" s="71"/>
      <c r="C458" s="38"/>
      <c r="D458" s="71"/>
      <c r="E458" s="38"/>
      <c r="F458" s="71"/>
      <c r="G458" s="38"/>
      <c r="H458" s="71"/>
      <c r="I458" s="38"/>
      <c r="J458" s="38"/>
      <c r="K458" s="38"/>
      <c r="L458" s="38"/>
      <c r="M458" s="38"/>
      <c r="N458" s="38"/>
      <c r="O458" s="38"/>
      <c r="P458" s="38"/>
      <c r="Q458" s="38"/>
      <c r="R458" s="38"/>
      <c r="S458" s="38"/>
      <c r="AC458" s="38"/>
      <c r="AD458" s="38"/>
      <c r="AE458" s="38"/>
      <c r="AF458" s="38"/>
      <c r="AG458" s="38"/>
      <c r="AH458" s="38"/>
      <c r="AI458" s="38"/>
      <c r="AJ458" s="38"/>
      <c r="AK458" s="38"/>
      <c r="AL458" s="38"/>
    </row>
    <row r="459" spans="1:38">
      <c r="A459" s="71"/>
      <c r="B459" s="71"/>
      <c r="C459" s="38"/>
      <c r="D459" s="71"/>
      <c r="E459" s="38"/>
      <c r="F459" s="71"/>
      <c r="G459" s="38"/>
      <c r="H459" s="71"/>
      <c r="I459" s="38"/>
      <c r="J459" s="38"/>
      <c r="K459" s="38"/>
      <c r="L459" s="38"/>
      <c r="M459" s="38"/>
      <c r="N459" s="38"/>
      <c r="O459" s="38"/>
      <c r="P459" s="38"/>
      <c r="Q459" s="38"/>
      <c r="R459" s="38"/>
      <c r="S459" s="38"/>
      <c r="AC459" s="38"/>
      <c r="AD459" s="38"/>
      <c r="AE459" s="38"/>
      <c r="AF459" s="38"/>
      <c r="AG459" s="38"/>
      <c r="AH459" s="38"/>
      <c r="AI459" s="38"/>
      <c r="AJ459" s="38"/>
      <c r="AK459" s="38"/>
      <c r="AL459" s="38"/>
    </row>
    <row r="460" spans="1:38">
      <c r="A460" s="71"/>
      <c r="B460" s="71"/>
      <c r="C460" s="38"/>
      <c r="D460" s="71"/>
      <c r="E460" s="38"/>
      <c r="F460" s="71"/>
      <c r="G460" s="38"/>
      <c r="H460" s="71"/>
      <c r="I460" s="38"/>
      <c r="J460" s="38"/>
      <c r="K460" s="38"/>
      <c r="L460" s="38"/>
      <c r="M460" s="38"/>
      <c r="N460" s="38"/>
      <c r="O460" s="38"/>
      <c r="P460" s="38"/>
      <c r="Q460" s="38"/>
      <c r="R460" s="38"/>
      <c r="S460" s="38"/>
      <c r="AC460" s="38"/>
      <c r="AD460" s="38"/>
      <c r="AE460" s="38"/>
      <c r="AF460" s="38"/>
      <c r="AG460" s="38"/>
      <c r="AH460" s="38"/>
      <c r="AI460" s="38"/>
      <c r="AJ460" s="38"/>
      <c r="AK460" s="38"/>
      <c r="AL460" s="38"/>
    </row>
    <row r="461" spans="1:38">
      <c r="A461" s="71"/>
      <c r="B461" s="71"/>
      <c r="C461" s="38"/>
      <c r="D461" s="71"/>
      <c r="E461" s="38"/>
      <c r="F461" s="71"/>
      <c r="G461" s="38"/>
      <c r="H461" s="71"/>
      <c r="I461" s="38"/>
      <c r="J461" s="38"/>
      <c r="K461" s="38"/>
      <c r="L461" s="38"/>
      <c r="M461" s="38"/>
      <c r="N461" s="38"/>
      <c r="O461" s="38"/>
      <c r="P461" s="38"/>
      <c r="Q461" s="38"/>
      <c r="R461" s="38"/>
      <c r="S461" s="38"/>
      <c r="AC461" s="38"/>
      <c r="AD461" s="38"/>
      <c r="AE461" s="38"/>
      <c r="AF461" s="38"/>
      <c r="AG461" s="38"/>
      <c r="AH461" s="38"/>
      <c r="AI461" s="38"/>
      <c r="AJ461" s="38"/>
      <c r="AK461" s="38"/>
      <c r="AL461" s="38"/>
    </row>
    <row r="462" spans="1:38">
      <c r="A462" s="71"/>
      <c r="B462" s="71"/>
      <c r="C462" s="38"/>
      <c r="D462" s="71"/>
      <c r="E462" s="38"/>
      <c r="F462" s="71"/>
      <c r="G462" s="38"/>
      <c r="H462" s="71"/>
      <c r="I462" s="38"/>
      <c r="J462" s="38"/>
      <c r="K462" s="38"/>
      <c r="L462" s="38"/>
      <c r="M462" s="38"/>
      <c r="N462" s="38"/>
      <c r="O462" s="38"/>
      <c r="P462" s="38"/>
      <c r="Q462" s="38"/>
      <c r="R462" s="38"/>
      <c r="S462" s="38"/>
      <c r="AC462" s="38"/>
      <c r="AD462" s="38"/>
      <c r="AE462" s="38"/>
      <c r="AF462" s="38"/>
      <c r="AG462" s="38"/>
      <c r="AH462" s="38"/>
      <c r="AI462" s="38"/>
      <c r="AJ462" s="38"/>
      <c r="AK462" s="38"/>
      <c r="AL462" s="38"/>
    </row>
    <row r="463" spans="1:38">
      <c r="A463" s="71"/>
      <c r="B463" s="71"/>
      <c r="C463" s="38"/>
      <c r="D463" s="71"/>
      <c r="E463" s="38"/>
      <c r="F463" s="71"/>
      <c r="G463" s="38"/>
      <c r="H463" s="71"/>
      <c r="I463" s="38"/>
      <c r="J463" s="38"/>
      <c r="K463" s="38"/>
      <c r="L463" s="38"/>
      <c r="M463" s="38"/>
      <c r="N463" s="38"/>
      <c r="O463" s="38"/>
      <c r="P463" s="38"/>
      <c r="Q463" s="38"/>
      <c r="R463" s="38"/>
      <c r="S463" s="38"/>
      <c r="AC463" s="38"/>
      <c r="AD463" s="38"/>
      <c r="AE463" s="38"/>
      <c r="AF463" s="38"/>
      <c r="AG463" s="38"/>
      <c r="AH463" s="38"/>
      <c r="AI463" s="38"/>
      <c r="AJ463" s="38"/>
      <c r="AK463" s="38"/>
      <c r="AL463" s="38"/>
    </row>
    <row r="464" spans="1:38">
      <c r="A464" s="71"/>
      <c r="B464" s="71"/>
      <c r="C464" s="38"/>
      <c r="D464" s="71"/>
      <c r="E464" s="38"/>
      <c r="F464" s="71"/>
      <c r="G464" s="38"/>
      <c r="H464" s="71"/>
      <c r="I464" s="38"/>
      <c r="J464" s="38"/>
      <c r="K464" s="38"/>
      <c r="L464" s="38"/>
      <c r="M464" s="38"/>
      <c r="N464" s="38"/>
      <c r="O464" s="38"/>
      <c r="P464" s="38"/>
      <c r="Q464" s="38"/>
      <c r="R464" s="38"/>
      <c r="S464" s="38"/>
      <c r="AC464" s="38"/>
      <c r="AD464" s="38"/>
      <c r="AE464" s="38"/>
      <c r="AF464" s="38"/>
      <c r="AG464" s="38"/>
      <c r="AH464" s="38"/>
      <c r="AI464" s="38"/>
      <c r="AJ464" s="38"/>
      <c r="AK464" s="38"/>
      <c r="AL464" s="38"/>
    </row>
    <row r="465" spans="1:38">
      <c r="A465" s="71"/>
      <c r="B465" s="71"/>
      <c r="C465" s="38"/>
      <c r="D465" s="71"/>
      <c r="E465" s="38"/>
      <c r="F465" s="71"/>
      <c r="G465" s="38"/>
      <c r="H465" s="71"/>
      <c r="I465" s="38"/>
      <c r="J465" s="38"/>
      <c r="K465" s="38"/>
      <c r="L465" s="38"/>
      <c r="M465" s="38"/>
      <c r="N465" s="38"/>
      <c r="O465" s="38"/>
      <c r="P465" s="38"/>
      <c r="Q465" s="38"/>
      <c r="R465" s="38"/>
      <c r="S465" s="38"/>
      <c r="AC465" s="38"/>
      <c r="AD465" s="38"/>
      <c r="AE465" s="38"/>
      <c r="AF465" s="38"/>
      <c r="AG465" s="38"/>
      <c r="AH465" s="38"/>
      <c r="AI465" s="38"/>
      <c r="AJ465" s="38"/>
      <c r="AK465" s="38"/>
      <c r="AL465" s="38"/>
    </row>
    <row r="466" spans="1:38">
      <c r="A466" s="71"/>
      <c r="B466" s="71"/>
      <c r="C466" s="38"/>
      <c r="D466" s="71"/>
      <c r="E466" s="38"/>
      <c r="F466" s="71"/>
      <c r="G466" s="38"/>
      <c r="H466" s="71"/>
      <c r="I466" s="38"/>
      <c r="J466" s="38"/>
      <c r="K466" s="38"/>
      <c r="L466" s="38"/>
      <c r="M466" s="38"/>
      <c r="N466" s="38"/>
      <c r="O466" s="38"/>
      <c r="P466" s="38"/>
      <c r="Q466" s="38"/>
      <c r="R466" s="38"/>
      <c r="S466" s="38"/>
      <c r="AC466" s="38"/>
      <c r="AD466" s="38"/>
      <c r="AE466" s="38"/>
      <c r="AF466" s="38"/>
      <c r="AG466" s="38"/>
      <c r="AH466" s="38"/>
      <c r="AI466" s="38"/>
      <c r="AJ466" s="38"/>
      <c r="AK466" s="38"/>
      <c r="AL466" s="38"/>
    </row>
    <row r="467" spans="1:38">
      <c r="A467" s="71"/>
      <c r="B467" s="71"/>
      <c r="C467" s="38"/>
      <c r="D467" s="71"/>
      <c r="E467" s="38"/>
      <c r="F467" s="71"/>
      <c r="G467" s="38"/>
      <c r="H467" s="71"/>
      <c r="I467" s="38"/>
      <c r="J467" s="38"/>
      <c r="K467" s="38"/>
      <c r="L467" s="38"/>
      <c r="M467" s="38"/>
      <c r="N467" s="38"/>
      <c r="O467" s="38"/>
      <c r="P467" s="38"/>
      <c r="Q467" s="38"/>
      <c r="R467" s="38"/>
      <c r="S467" s="38"/>
      <c r="AC467" s="38"/>
      <c r="AD467" s="38"/>
      <c r="AE467" s="38"/>
      <c r="AF467" s="38"/>
      <c r="AG467" s="38"/>
      <c r="AH467" s="38"/>
      <c r="AI467" s="38"/>
      <c r="AJ467" s="38"/>
      <c r="AK467" s="38"/>
      <c r="AL467" s="38"/>
    </row>
    <row r="468" spans="1:38">
      <c r="A468" s="71"/>
      <c r="B468" s="71"/>
      <c r="C468" s="38"/>
      <c r="D468" s="71"/>
      <c r="E468" s="38"/>
      <c r="F468" s="71"/>
      <c r="G468" s="38"/>
      <c r="H468" s="71"/>
      <c r="I468" s="38"/>
      <c r="J468" s="38"/>
      <c r="K468" s="38"/>
      <c r="L468" s="38"/>
      <c r="M468" s="38"/>
      <c r="N468" s="38"/>
      <c r="O468" s="38"/>
      <c r="P468" s="38"/>
      <c r="Q468" s="38"/>
      <c r="R468" s="38"/>
      <c r="S468" s="38"/>
      <c r="AC468" s="38"/>
      <c r="AD468" s="38"/>
      <c r="AE468" s="38"/>
      <c r="AF468" s="38"/>
      <c r="AG468" s="38"/>
      <c r="AH468" s="38"/>
      <c r="AI468" s="38"/>
      <c r="AJ468" s="38"/>
      <c r="AK468" s="38"/>
      <c r="AL468" s="38"/>
    </row>
    <row r="469" spans="1:38">
      <c r="A469" s="71"/>
      <c r="B469" s="71"/>
      <c r="C469" s="38"/>
      <c r="D469" s="71"/>
      <c r="E469" s="38"/>
      <c r="F469" s="71"/>
      <c r="G469" s="38"/>
      <c r="H469" s="71"/>
      <c r="I469" s="38"/>
      <c r="J469" s="38"/>
      <c r="K469" s="38"/>
      <c r="L469" s="38"/>
      <c r="M469" s="38"/>
      <c r="N469" s="38"/>
      <c r="O469" s="38"/>
      <c r="P469" s="38"/>
      <c r="Q469" s="38"/>
      <c r="R469" s="38"/>
      <c r="S469" s="38"/>
      <c r="AC469" s="38"/>
      <c r="AD469" s="38"/>
      <c r="AE469" s="38"/>
      <c r="AF469" s="38"/>
      <c r="AG469" s="38"/>
      <c r="AH469" s="38"/>
      <c r="AI469" s="38"/>
      <c r="AJ469" s="38"/>
      <c r="AK469" s="38"/>
      <c r="AL469" s="38"/>
    </row>
    <row r="470" spans="1:38">
      <c r="A470" s="71"/>
      <c r="B470" s="71"/>
      <c r="C470" s="38"/>
      <c r="D470" s="71"/>
      <c r="E470" s="38"/>
      <c r="F470" s="71"/>
      <c r="G470" s="38"/>
      <c r="H470" s="71"/>
      <c r="I470" s="38"/>
      <c r="J470" s="38"/>
      <c r="K470" s="38"/>
      <c r="L470" s="38"/>
      <c r="M470" s="38"/>
      <c r="N470" s="38"/>
      <c r="O470" s="38"/>
      <c r="P470" s="38"/>
      <c r="Q470" s="38"/>
      <c r="R470" s="38"/>
      <c r="S470" s="38"/>
      <c r="AC470" s="38"/>
      <c r="AD470" s="38"/>
      <c r="AE470" s="38"/>
      <c r="AF470" s="38"/>
      <c r="AG470" s="38"/>
      <c r="AH470" s="38"/>
      <c r="AI470" s="38"/>
      <c r="AJ470" s="38"/>
      <c r="AK470" s="38"/>
      <c r="AL470" s="38"/>
    </row>
    <row r="471" spans="1:38">
      <c r="A471" s="71"/>
      <c r="B471" s="71"/>
      <c r="C471" s="38"/>
      <c r="D471" s="71"/>
      <c r="E471" s="38"/>
      <c r="F471" s="71"/>
      <c r="G471" s="38"/>
      <c r="H471" s="71"/>
      <c r="I471" s="38"/>
      <c r="J471" s="38"/>
      <c r="K471" s="38"/>
      <c r="L471" s="38"/>
      <c r="M471" s="38"/>
      <c r="N471" s="38"/>
      <c r="O471" s="38"/>
      <c r="P471" s="38"/>
      <c r="Q471" s="38"/>
      <c r="R471" s="38"/>
      <c r="S471" s="38"/>
      <c r="AC471" s="38"/>
      <c r="AD471" s="38"/>
      <c r="AE471" s="38"/>
      <c r="AF471" s="38"/>
      <c r="AG471" s="38"/>
      <c r="AH471" s="38"/>
      <c r="AI471" s="38"/>
      <c r="AJ471" s="38"/>
      <c r="AK471" s="38"/>
      <c r="AL471" s="38"/>
    </row>
    <row r="472" spans="1:38">
      <c r="A472" s="71"/>
      <c r="B472" s="71"/>
      <c r="C472" s="38"/>
      <c r="D472" s="71"/>
      <c r="E472" s="38"/>
      <c r="F472" s="71"/>
      <c r="G472" s="38"/>
      <c r="H472" s="71"/>
      <c r="I472" s="38"/>
      <c r="J472" s="38"/>
      <c r="K472" s="38"/>
      <c r="L472" s="38"/>
      <c r="M472" s="38"/>
      <c r="N472" s="38"/>
      <c r="O472" s="38"/>
      <c r="P472" s="38"/>
      <c r="Q472" s="38"/>
      <c r="R472" s="38"/>
      <c r="S472" s="38"/>
      <c r="AC472" s="38"/>
      <c r="AD472" s="38"/>
      <c r="AE472" s="38"/>
      <c r="AF472" s="38"/>
      <c r="AG472" s="38"/>
      <c r="AH472" s="38"/>
      <c r="AI472" s="38"/>
      <c r="AJ472" s="38"/>
      <c r="AK472" s="38"/>
      <c r="AL472" s="38"/>
    </row>
    <row r="473" spans="1:38">
      <c r="A473" s="71"/>
      <c r="B473" s="71"/>
      <c r="C473" s="38"/>
      <c r="D473" s="71"/>
      <c r="E473" s="38"/>
      <c r="F473" s="71"/>
      <c r="G473" s="38"/>
      <c r="H473" s="71"/>
      <c r="I473" s="38"/>
      <c r="J473" s="38"/>
      <c r="K473" s="38"/>
      <c r="L473" s="38"/>
      <c r="M473" s="38"/>
      <c r="N473" s="38"/>
      <c r="O473" s="38"/>
      <c r="P473" s="38"/>
      <c r="Q473" s="38"/>
      <c r="R473" s="38"/>
      <c r="S473" s="38"/>
      <c r="AC473" s="38"/>
      <c r="AD473" s="38"/>
      <c r="AE473" s="38"/>
      <c r="AF473" s="38"/>
      <c r="AG473" s="38"/>
      <c r="AH473" s="38"/>
      <c r="AI473" s="38"/>
      <c r="AJ473" s="38"/>
      <c r="AK473" s="38"/>
      <c r="AL473" s="38"/>
    </row>
    <row r="474" spans="1:38">
      <c r="A474" s="71"/>
      <c r="B474" s="71"/>
      <c r="C474" s="38"/>
      <c r="D474" s="71"/>
      <c r="E474" s="38"/>
      <c r="F474" s="71"/>
      <c r="G474" s="38"/>
      <c r="H474" s="71"/>
      <c r="I474" s="38"/>
      <c r="J474" s="38"/>
      <c r="K474" s="38"/>
      <c r="L474" s="38"/>
      <c r="M474" s="38"/>
      <c r="N474" s="38"/>
      <c r="O474" s="38"/>
      <c r="P474" s="38"/>
      <c r="Q474" s="38"/>
      <c r="R474" s="38"/>
      <c r="S474" s="38"/>
      <c r="AC474" s="38"/>
      <c r="AD474" s="38"/>
      <c r="AE474" s="38"/>
      <c r="AF474" s="38"/>
      <c r="AG474" s="38"/>
      <c r="AH474" s="38"/>
      <c r="AI474" s="38"/>
      <c r="AJ474" s="38"/>
      <c r="AK474" s="38"/>
      <c r="AL474" s="38"/>
    </row>
    <row r="475" spans="1:38">
      <c r="A475" s="71"/>
      <c r="B475" s="71"/>
      <c r="C475" s="38"/>
      <c r="D475" s="71"/>
      <c r="E475" s="38"/>
      <c r="F475" s="71"/>
      <c r="G475" s="38"/>
      <c r="H475" s="71"/>
      <c r="I475" s="38"/>
      <c r="J475" s="38"/>
      <c r="K475" s="38"/>
      <c r="L475" s="38"/>
      <c r="M475" s="38"/>
      <c r="N475" s="38"/>
      <c r="O475" s="38"/>
      <c r="P475" s="38"/>
      <c r="Q475" s="38"/>
      <c r="R475" s="38"/>
      <c r="S475" s="38"/>
      <c r="AC475" s="38"/>
      <c r="AD475" s="38"/>
      <c r="AE475" s="38"/>
      <c r="AF475" s="38"/>
      <c r="AG475" s="38"/>
      <c r="AH475" s="38"/>
      <c r="AI475" s="38"/>
      <c r="AJ475" s="38"/>
      <c r="AK475" s="38"/>
      <c r="AL475" s="38"/>
    </row>
    <row r="476" spans="1:38">
      <c r="A476" s="71"/>
      <c r="B476" s="71"/>
      <c r="C476" s="38"/>
      <c r="D476" s="71"/>
      <c r="E476" s="38"/>
      <c r="F476" s="71"/>
      <c r="G476" s="38"/>
      <c r="H476" s="71"/>
      <c r="I476" s="38"/>
      <c r="J476" s="38"/>
      <c r="K476" s="38"/>
      <c r="L476" s="38"/>
      <c r="M476" s="38"/>
      <c r="N476" s="38"/>
      <c r="O476" s="38"/>
      <c r="P476" s="38"/>
      <c r="Q476" s="38"/>
      <c r="R476" s="38"/>
      <c r="S476" s="38"/>
      <c r="AC476" s="38"/>
      <c r="AD476" s="38"/>
      <c r="AE476" s="38"/>
      <c r="AF476" s="38"/>
      <c r="AG476" s="38"/>
      <c r="AH476" s="38"/>
      <c r="AI476" s="38"/>
      <c r="AJ476" s="38"/>
      <c r="AK476" s="38"/>
      <c r="AL476" s="38"/>
    </row>
    <row r="477" spans="1:38">
      <c r="A477" s="71"/>
      <c r="B477" s="71"/>
      <c r="C477" s="38"/>
      <c r="D477" s="71"/>
      <c r="E477" s="38"/>
      <c r="F477" s="71"/>
      <c r="G477" s="38"/>
      <c r="H477" s="71"/>
      <c r="I477" s="38"/>
      <c r="J477" s="38"/>
      <c r="K477" s="38"/>
      <c r="L477" s="38"/>
      <c r="M477" s="38"/>
      <c r="N477" s="38"/>
      <c r="O477" s="38"/>
      <c r="P477" s="38"/>
      <c r="Q477" s="38"/>
      <c r="R477" s="38"/>
      <c r="S477" s="38"/>
      <c r="AC477" s="38"/>
      <c r="AD477" s="38"/>
      <c r="AE477" s="38"/>
      <c r="AF477" s="38"/>
      <c r="AG477" s="38"/>
      <c r="AH477" s="38"/>
      <c r="AI477" s="38"/>
      <c r="AJ477" s="38"/>
      <c r="AK477" s="38"/>
      <c r="AL477" s="38"/>
    </row>
    <row r="478" spans="1:38">
      <c r="A478" s="71"/>
      <c r="B478" s="71"/>
      <c r="C478" s="38"/>
      <c r="D478" s="71"/>
      <c r="E478" s="38"/>
      <c r="F478" s="71"/>
      <c r="G478" s="38"/>
      <c r="H478" s="71"/>
      <c r="I478" s="38"/>
      <c r="J478" s="38"/>
      <c r="K478" s="38"/>
      <c r="L478" s="38"/>
      <c r="M478" s="38"/>
      <c r="N478" s="38"/>
      <c r="O478" s="38"/>
      <c r="P478" s="38"/>
      <c r="Q478" s="38"/>
      <c r="R478" s="38"/>
      <c r="S478" s="38"/>
      <c r="AC478" s="38"/>
      <c r="AD478" s="38"/>
      <c r="AE478" s="38"/>
      <c r="AF478" s="38"/>
      <c r="AG478" s="38"/>
      <c r="AH478" s="38"/>
      <c r="AI478" s="38"/>
      <c r="AJ478" s="38"/>
      <c r="AK478" s="38"/>
      <c r="AL478" s="38"/>
    </row>
    <row r="479" spans="1:38">
      <c r="A479" s="71"/>
      <c r="B479" s="71"/>
      <c r="C479" s="38"/>
      <c r="D479" s="71"/>
      <c r="E479" s="38"/>
      <c r="F479" s="71"/>
      <c r="G479" s="38"/>
      <c r="H479" s="71"/>
      <c r="I479" s="38"/>
      <c r="J479" s="38"/>
      <c r="K479" s="38"/>
      <c r="L479" s="38"/>
      <c r="M479" s="38"/>
      <c r="N479" s="38"/>
      <c r="O479" s="38"/>
      <c r="P479" s="38"/>
      <c r="Q479" s="38"/>
      <c r="R479" s="38"/>
      <c r="S479" s="38"/>
      <c r="AC479" s="38"/>
      <c r="AD479" s="38"/>
      <c r="AE479" s="38"/>
      <c r="AF479" s="38"/>
      <c r="AG479" s="38"/>
      <c r="AH479" s="38"/>
      <c r="AI479" s="38"/>
      <c r="AJ479" s="38"/>
      <c r="AK479" s="38"/>
      <c r="AL479" s="38"/>
    </row>
    <row r="480" spans="1:38">
      <c r="A480" s="71"/>
      <c r="B480" s="71"/>
      <c r="C480" s="38"/>
      <c r="D480" s="71"/>
      <c r="E480" s="38"/>
      <c r="F480" s="71"/>
      <c r="G480" s="38"/>
      <c r="H480" s="71"/>
      <c r="I480" s="38"/>
      <c r="J480" s="38"/>
      <c r="K480" s="38"/>
      <c r="L480" s="38"/>
      <c r="M480" s="38"/>
      <c r="N480" s="38"/>
      <c r="O480" s="38"/>
      <c r="P480" s="38"/>
      <c r="Q480" s="38"/>
      <c r="R480" s="38"/>
      <c r="S480" s="38"/>
      <c r="AC480" s="38"/>
      <c r="AD480" s="38"/>
      <c r="AE480" s="38"/>
      <c r="AF480" s="38"/>
      <c r="AG480" s="38"/>
      <c r="AH480" s="38"/>
      <c r="AI480" s="38"/>
      <c r="AJ480" s="38"/>
      <c r="AK480" s="38"/>
      <c r="AL480" s="38"/>
    </row>
    <row r="481" spans="1:38">
      <c r="A481" s="71"/>
      <c r="B481" s="71"/>
      <c r="C481" s="38"/>
      <c r="D481" s="71"/>
      <c r="E481" s="38"/>
      <c r="F481" s="71"/>
      <c r="G481" s="38"/>
      <c r="H481" s="71"/>
      <c r="I481" s="38"/>
      <c r="J481" s="38"/>
      <c r="K481" s="38"/>
      <c r="L481" s="38"/>
      <c r="M481" s="38"/>
      <c r="N481" s="38"/>
      <c r="O481" s="38"/>
      <c r="P481" s="38"/>
      <c r="Q481" s="38"/>
      <c r="R481" s="38"/>
      <c r="S481" s="38"/>
      <c r="AC481" s="38"/>
      <c r="AD481" s="38"/>
      <c r="AE481" s="38"/>
      <c r="AF481" s="38"/>
      <c r="AG481" s="38"/>
      <c r="AH481" s="38"/>
      <c r="AI481" s="38"/>
      <c r="AJ481" s="38"/>
      <c r="AK481" s="38"/>
      <c r="AL481" s="38"/>
    </row>
    <row r="482" spans="1:38">
      <c r="A482" s="71"/>
      <c r="B482" s="71"/>
      <c r="C482" s="38"/>
      <c r="D482" s="71"/>
      <c r="E482" s="38"/>
      <c r="F482" s="71"/>
      <c r="G482" s="38"/>
      <c r="H482" s="71"/>
      <c r="I482" s="38"/>
      <c r="J482" s="38"/>
      <c r="K482" s="38"/>
      <c r="L482" s="38"/>
      <c r="M482" s="38"/>
      <c r="N482" s="38"/>
      <c r="O482" s="38"/>
      <c r="P482" s="38"/>
      <c r="Q482" s="38"/>
      <c r="R482" s="38"/>
      <c r="S482" s="38"/>
      <c r="AC482" s="38"/>
      <c r="AD482" s="38"/>
      <c r="AE482" s="38"/>
      <c r="AF482" s="38"/>
      <c r="AG482" s="38"/>
      <c r="AH482" s="38"/>
      <c r="AI482" s="38"/>
      <c r="AJ482" s="38"/>
      <c r="AK482" s="38"/>
      <c r="AL482" s="38"/>
    </row>
    <row r="483" spans="1:38">
      <c r="A483" s="71"/>
      <c r="B483" s="71"/>
      <c r="C483" s="38"/>
      <c r="D483" s="71"/>
      <c r="E483" s="38"/>
      <c r="F483" s="71"/>
      <c r="G483" s="38"/>
      <c r="H483" s="71"/>
      <c r="I483" s="38"/>
      <c r="J483" s="38"/>
      <c r="K483" s="38"/>
      <c r="L483" s="38"/>
      <c r="M483" s="38"/>
      <c r="N483" s="38"/>
      <c r="O483" s="38"/>
      <c r="P483" s="38"/>
      <c r="Q483" s="38"/>
      <c r="R483" s="38"/>
      <c r="S483" s="38"/>
      <c r="AC483" s="38"/>
      <c r="AD483" s="38"/>
      <c r="AE483" s="38"/>
      <c r="AF483" s="38"/>
      <c r="AG483" s="38"/>
      <c r="AH483" s="38"/>
      <c r="AI483" s="38"/>
      <c r="AJ483" s="38"/>
      <c r="AK483" s="38"/>
      <c r="AL483" s="38"/>
    </row>
    <row r="484" spans="1:38">
      <c r="A484" s="71"/>
      <c r="B484" s="71"/>
      <c r="C484" s="38"/>
      <c r="D484" s="71"/>
      <c r="E484" s="38"/>
      <c r="F484" s="71"/>
      <c r="G484" s="38"/>
      <c r="H484" s="71"/>
      <c r="I484" s="38"/>
      <c r="J484" s="38"/>
      <c r="K484" s="38"/>
      <c r="L484" s="38"/>
      <c r="M484" s="38"/>
      <c r="N484" s="38"/>
      <c r="O484" s="38"/>
      <c r="P484" s="38"/>
      <c r="Q484" s="38"/>
      <c r="R484" s="38"/>
      <c r="S484" s="38"/>
      <c r="AC484" s="38"/>
      <c r="AD484" s="38"/>
      <c r="AE484" s="38"/>
      <c r="AF484" s="38"/>
      <c r="AG484" s="38"/>
      <c r="AH484" s="38"/>
      <c r="AI484" s="38"/>
      <c r="AJ484" s="38"/>
      <c r="AK484" s="38"/>
      <c r="AL484" s="38"/>
    </row>
    <row r="485" spans="1:38">
      <c r="A485" s="71"/>
      <c r="B485" s="71"/>
      <c r="C485" s="38"/>
      <c r="D485" s="71"/>
      <c r="E485" s="38"/>
      <c r="F485" s="71"/>
      <c r="G485" s="38"/>
      <c r="H485" s="71"/>
      <c r="I485" s="38"/>
      <c r="J485" s="38"/>
      <c r="K485" s="38"/>
      <c r="L485" s="38"/>
      <c r="M485" s="38"/>
      <c r="N485" s="38"/>
      <c r="O485" s="38"/>
      <c r="P485" s="38"/>
      <c r="Q485" s="38"/>
      <c r="R485" s="38"/>
      <c r="S485" s="38"/>
      <c r="AC485" s="38"/>
      <c r="AD485" s="38"/>
      <c r="AE485" s="38"/>
      <c r="AF485" s="38"/>
      <c r="AG485" s="38"/>
      <c r="AH485" s="38"/>
      <c r="AI485" s="38"/>
      <c r="AJ485" s="38"/>
      <c r="AK485" s="38"/>
      <c r="AL485" s="38"/>
    </row>
    <row r="486" spans="1:38">
      <c r="A486" s="71"/>
      <c r="B486" s="71"/>
      <c r="C486" s="38"/>
      <c r="D486" s="71"/>
      <c r="E486" s="38"/>
      <c r="F486" s="71"/>
      <c r="G486" s="38"/>
      <c r="H486" s="71"/>
      <c r="I486" s="38"/>
      <c r="J486" s="38"/>
      <c r="K486" s="38"/>
      <c r="L486" s="38"/>
      <c r="M486" s="38"/>
      <c r="N486" s="38"/>
      <c r="O486" s="38"/>
      <c r="P486" s="38"/>
      <c r="Q486" s="38"/>
      <c r="R486" s="38"/>
      <c r="S486" s="38"/>
      <c r="AC486" s="38"/>
      <c r="AD486" s="38"/>
      <c r="AE486" s="38"/>
      <c r="AF486" s="38"/>
      <c r="AG486" s="38"/>
      <c r="AH486" s="38"/>
      <c r="AI486" s="38"/>
      <c r="AJ486" s="38"/>
      <c r="AK486" s="38"/>
      <c r="AL486" s="38"/>
    </row>
    <row r="487" spans="1:38">
      <c r="A487" s="71"/>
      <c r="B487" s="71"/>
      <c r="C487" s="38"/>
      <c r="D487" s="71"/>
      <c r="E487" s="38"/>
      <c r="F487" s="71"/>
      <c r="G487" s="38"/>
      <c r="H487" s="71"/>
      <c r="I487" s="38"/>
      <c r="J487" s="38"/>
      <c r="K487" s="38"/>
      <c r="L487" s="38"/>
      <c r="M487" s="38"/>
      <c r="N487" s="38"/>
      <c r="O487" s="38"/>
      <c r="P487" s="38"/>
      <c r="Q487" s="38"/>
      <c r="R487" s="38"/>
      <c r="S487" s="38"/>
      <c r="AC487" s="38"/>
      <c r="AD487" s="38"/>
      <c r="AE487" s="38"/>
      <c r="AF487" s="38"/>
      <c r="AG487" s="38"/>
      <c r="AH487" s="38"/>
      <c r="AI487" s="38"/>
      <c r="AJ487" s="38"/>
      <c r="AK487" s="38"/>
      <c r="AL487" s="38"/>
    </row>
    <row r="488" spans="1:38">
      <c r="A488" s="71"/>
      <c r="B488" s="71"/>
      <c r="C488" s="38"/>
      <c r="D488" s="71"/>
      <c r="E488" s="38"/>
      <c r="F488" s="71"/>
      <c r="G488" s="38"/>
      <c r="H488" s="71"/>
      <c r="I488" s="38"/>
      <c r="J488" s="38"/>
      <c r="K488" s="38"/>
      <c r="L488" s="38"/>
      <c r="M488" s="38"/>
      <c r="N488" s="38"/>
      <c r="O488" s="38"/>
      <c r="P488" s="38"/>
      <c r="Q488" s="38"/>
      <c r="R488" s="38"/>
      <c r="S488" s="38"/>
      <c r="AC488" s="38"/>
      <c r="AD488" s="38"/>
      <c r="AE488" s="38"/>
      <c r="AF488" s="38"/>
      <c r="AG488" s="38"/>
      <c r="AH488" s="38"/>
      <c r="AI488" s="38"/>
      <c r="AJ488" s="38"/>
      <c r="AK488" s="38"/>
      <c r="AL488" s="38"/>
    </row>
    <row r="489" spans="1:38">
      <c r="A489" s="71"/>
      <c r="B489" s="71"/>
      <c r="C489" s="38"/>
      <c r="D489" s="71"/>
      <c r="E489" s="38"/>
      <c r="F489" s="71"/>
      <c r="G489" s="38"/>
      <c r="H489" s="71"/>
      <c r="I489" s="38"/>
      <c r="J489" s="38"/>
      <c r="K489" s="38"/>
      <c r="L489" s="38"/>
      <c r="M489" s="38"/>
      <c r="N489" s="38"/>
      <c r="O489" s="38"/>
      <c r="P489" s="38"/>
      <c r="Q489" s="38"/>
      <c r="R489" s="38"/>
      <c r="S489" s="38"/>
      <c r="AC489" s="38"/>
      <c r="AD489" s="38"/>
      <c r="AE489" s="38"/>
      <c r="AF489" s="38"/>
      <c r="AG489" s="38"/>
      <c r="AH489" s="38"/>
      <c r="AI489" s="38"/>
      <c r="AJ489" s="38"/>
      <c r="AK489" s="38"/>
      <c r="AL489" s="38"/>
    </row>
    <row r="490" spans="1:38">
      <c r="A490" s="71"/>
      <c r="B490" s="71"/>
      <c r="C490" s="38"/>
      <c r="D490" s="71"/>
      <c r="E490" s="38"/>
      <c r="F490" s="71"/>
      <c r="G490" s="38"/>
      <c r="H490" s="71"/>
      <c r="I490" s="38"/>
      <c r="J490" s="38"/>
      <c r="K490" s="38"/>
      <c r="L490" s="38"/>
      <c r="M490" s="38"/>
      <c r="N490" s="38"/>
      <c r="O490" s="38"/>
      <c r="P490" s="38"/>
      <c r="Q490" s="38"/>
      <c r="R490" s="38"/>
      <c r="S490" s="38"/>
      <c r="AC490" s="38"/>
      <c r="AD490" s="38"/>
      <c r="AE490" s="38"/>
      <c r="AF490" s="38"/>
      <c r="AG490" s="38"/>
      <c r="AH490" s="38"/>
      <c r="AI490" s="38"/>
      <c r="AJ490" s="38"/>
      <c r="AK490" s="38"/>
      <c r="AL490" s="38"/>
    </row>
    <row r="491" spans="1:38">
      <c r="A491" s="71"/>
      <c r="B491" s="71"/>
      <c r="C491" s="38"/>
      <c r="D491" s="71"/>
      <c r="E491" s="38"/>
      <c r="F491" s="71"/>
      <c r="G491" s="38"/>
      <c r="H491" s="71"/>
      <c r="I491" s="38"/>
      <c r="J491" s="38"/>
      <c r="K491" s="38"/>
      <c r="L491" s="38"/>
      <c r="M491" s="38"/>
      <c r="N491" s="38"/>
      <c r="O491" s="38"/>
      <c r="P491" s="38"/>
      <c r="Q491" s="38"/>
      <c r="R491" s="38"/>
      <c r="S491" s="38"/>
      <c r="AC491" s="38"/>
      <c r="AD491" s="38"/>
      <c r="AE491" s="38"/>
      <c r="AF491" s="38"/>
      <c r="AG491" s="38"/>
      <c r="AH491" s="38"/>
      <c r="AI491" s="38"/>
      <c r="AJ491" s="38"/>
      <c r="AK491" s="38"/>
      <c r="AL491" s="38"/>
    </row>
    <row r="492" spans="1:38">
      <c r="A492" s="71"/>
      <c r="B492" s="71"/>
      <c r="C492" s="38"/>
      <c r="D492" s="71"/>
      <c r="E492" s="38"/>
      <c r="F492" s="71"/>
      <c r="G492" s="38"/>
      <c r="H492" s="71"/>
      <c r="I492" s="38"/>
      <c r="J492" s="38"/>
      <c r="K492" s="38"/>
      <c r="L492" s="38"/>
      <c r="M492" s="38"/>
      <c r="N492" s="38"/>
      <c r="O492" s="38"/>
      <c r="P492" s="38"/>
      <c r="Q492" s="38"/>
      <c r="R492" s="38"/>
      <c r="S492" s="38"/>
      <c r="AC492" s="38"/>
      <c r="AD492" s="38"/>
      <c r="AE492" s="38"/>
      <c r="AF492" s="38"/>
      <c r="AG492" s="38"/>
      <c r="AH492" s="38"/>
      <c r="AI492" s="38"/>
      <c r="AJ492" s="38"/>
      <c r="AK492" s="38"/>
      <c r="AL492" s="38"/>
    </row>
    <row r="493" spans="1:38">
      <c r="A493" s="71"/>
      <c r="B493" s="71"/>
      <c r="C493" s="38"/>
      <c r="D493" s="71"/>
      <c r="E493" s="38"/>
      <c r="F493" s="71"/>
      <c r="G493" s="38"/>
      <c r="H493" s="71"/>
      <c r="I493" s="38"/>
      <c r="J493" s="38"/>
      <c r="K493" s="38"/>
      <c r="L493" s="38"/>
      <c r="M493" s="38"/>
      <c r="N493" s="38"/>
      <c r="O493" s="38"/>
      <c r="P493" s="38"/>
      <c r="Q493" s="38"/>
      <c r="R493" s="38"/>
      <c r="S493" s="38"/>
      <c r="AC493" s="38"/>
      <c r="AD493" s="38"/>
      <c r="AE493" s="38"/>
      <c r="AF493" s="38"/>
      <c r="AG493" s="38"/>
      <c r="AH493" s="38"/>
      <c r="AI493" s="38"/>
      <c r="AJ493" s="38"/>
      <c r="AK493" s="38"/>
      <c r="AL493" s="38"/>
    </row>
    <row r="494" spans="1:38">
      <c r="A494" s="71"/>
      <c r="B494" s="71"/>
      <c r="C494" s="38"/>
      <c r="D494" s="71"/>
      <c r="E494" s="38"/>
      <c r="F494" s="71"/>
      <c r="G494" s="38"/>
      <c r="H494" s="71"/>
      <c r="I494" s="38"/>
      <c r="J494" s="38"/>
      <c r="K494" s="38"/>
      <c r="L494" s="38"/>
      <c r="M494" s="38"/>
      <c r="N494" s="38"/>
      <c r="O494" s="38"/>
      <c r="P494" s="38"/>
      <c r="Q494" s="38"/>
      <c r="R494" s="38"/>
      <c r="S494" s="38"/>
      <c r="AC494" s="38"/>
      <c r="AD494" s="38"/>
      <c r="AE494" s="38"/>
      <c r="AF494" s="38"/>
      <c r="AG494" s="38"/>
      <c r="AH494" s="38"/>
      <c r="AI494" s="38"/>
      <c r="AJ494" s="38"/>
      <c r="AK494" s="38"/>
      <c r="AL494" s="38"/>
    </row>
    <row r="495" spans="1:38">
      <c r="A495" s="71"/>
      <c r="B495" s="71"/>
      <c r="C495" s="38"/>
      <c r="D495" s="71"/>
      <c r="E495" s="38"/>
      <c r="F495" s="71"/>
      <c r="G495" s="38"/>
      <c r="H495" s="71"/>
      <c r="I495" s="38"/>
      <c r="J495" s="38"/>
      <c r="K495" s="38"/>
      <c r="L495" s="38"/>
      <c r="M495" s="38"/>
      <c r="N495" s="38"/>
      <c r="O495" s="38"/>
      <c r="P495" s="38"/>
      <c r="Q495" s="38"/>
      <c r="R495" s="38"/>
      <c r="S495" s="38"/>
      <c r="AC495" s="38"/>
      <c r="AD495" s="38"/>
      <c r="AE495" s="38"/>
      <c r="AF495" s="38"/>
      <c r="AG495" s="38"/>
      <c r="AH495" s="38"/>
      <c r="AI495" s="38"/>
      <c r="AJ495" s="38"/>
      <c r="AK495" s="38"/>
      <c r="AL495" s="38"/>
    </row>
    <row r="496" spans="1:38">
      <c r="A496" s="71"/>
      <c r="B496" s="71"/>
      <c r="C496" s="38"/>
      <c r="D496" s="71"/>
      <c r="E496" s="38"/>
      <c r="F496" s="71"/>
      <c r="G496" s="38"/>
      <c r="H496" s="71"/>
      <c r="I496" s="38"/>
      <c r="J496" s="38"/>
      <c r="K496" s="38"/>
      <c r="L496" s="38"/>
      <c r="M496" s="38"/>
      <c r="N496" s="38"/>
      <c r="O496" s="38"/>
      <c r="P496" s="38"/>
      <c r="Q496" s="38"/>
      <c r="R496" s="38"/>
      <c r="S496" s="38"/>
      <c r="AC496" s="38"/>
      <c r="AD496" s="38"/>
      <c r="AE496" s="38"/>
      <c r="AF496" s="38"/>
      <c r="AG496" s="38"/>
      <c r="AH496" s="38"/>
      <c r="AI496" s="38"/>
      <c r="AJ496" s="38"/>
      <c r="AK496" s="38"/>
      <c r="AL496" s="38"/>
    </row>
    <row r="497" spans="1:38">
      <c r="A497" s="71"/>
      <c r="B497" s="71"/>
      <c r="C497" s="38"/>
      <c r="D497" s="71"/>
      <c r="E497" s="38"/>
      <c r="F497" s="71"/>
      <c r="G497" s="38"/>
      <c r="H497" s="71"/>
      <c r="I497" s="38"/>
      <c r="J497" s="38"/>
      <c r="K497" s="38"/>
      <c r="L497" s="38"/>
      <c r="M497" s="38"/>
      <c r="N497" s="38"/>
      <c r="O497" s="38"/>
      <c r="P497" s="38"/>
      <c r="Q497" s="38"/>
      <c r="R497" s="38"/>
      <c r="S497" s="38"/>
      <c r="AC497" s="38"/>
      <c r="AD497" s="38"/>
      <c r="AE497" s="38"/>
      <c r="AF497" s="38"/>
      <c r="AG497" s="38"/>
      <c r="AH497" s="38"/>
      <c r="AI497" s="38"/>
      <c r="AJ497" s="38"/>
      <c r="AK497" s="38"/>
      <c r="AL497" s="38"/>
    </row>
    <row r="498" spans="1:38">
      <c r="A498" s="71"/>
      <c r="B498" s="71"/>
      <c r="C498" s="38"/>
      <c r="D498" s="71"/>
      <c r="E498" s="38"/>
      <c r="F498" s="71"/>
      <c r="G498" s="38"/>
      <c r="H498" s="71"/>
      <c r="I498" s="38"/>
      <c r="J498" s="38"/>
      <c r="K498" s="38"/>
      <c r="L498" s="38"/>
      <c r="M498" s="38"/>
      <c r="N498" s="38"/>
      <c r="O498" s="38"/>
      <c r="P498" s="38"/>
      <c r="Q498" s="38"/>
      <c r="R498" s="38"/>
      <c r="S498" s="38"/>
      <c r="AC498" s="38"/>
      <c r="AD498" s="38"/>
      <c r="AE498" s="38"/>
      <c r="AF498" s="38"/>
      <c r="AG498" s="38"/>
      <c r="AH498" s="38"/>
      <c r="AI498" s="38"/>
      <c r="AJ498" s="38"/>
      <c r="AK498" s="38"/>
      <c r="AL498" s="38"/>
    </row>
    <row r="499" spans="1:38">
      <c r="A499" s="71"/>
      <c r="B499" s="71"/>
      <c r="C499" s="38"/>
      <c r="D499" s="71"/>
      <c r="E499" s="38"/>
      <c r="F499" s="71"/>
      <c r="G499" s="38"/>
      <c r="H499" s="71"/>
      <c r="I499" s="38"/>
      <c r="J499" s="38"/>
      <c r="K499" s="38"/>
      <c r="L499" s="38"/>
      <c r="M499" s="38"/>
      <c r="N499" s="38"/>
      <c r="O499" s="38"/>
      <c r="P499" s="38"/>
      <c r="Q499" s="38"/>
      <c r="R499" s="38"/>
      <c r="S499" s="38"/>
      <c r="AC499" s="38"/>
      <c r="AD499" s="38"/>
      <c r="AE499" s="38"/>
      <c r="AF499" s="38"/>
      <c r="AG499" s="38"/>
      <c r="AH499" s="38"/>
      <c r="AI499" s="38"/>
      <c r="AJ499" s="38"/>
      <c r="AK499" s="38"/>
      <c r="AL499" s="38"/>
    </row>
    <row r="500" spans="1:38">
      <c r="A500" s="71"/>
      <c r="B500" s="71"/>
      <c r="C500" s="38"/>
      <c r="D500" s="71"/>
      <c r="E500" s="38"/>
      <c r="F500" s="71"/>
      <c r="G500" s="38"/>
      <c r="H500" s="71"/>
      <c r="I500" s="38"/>
      <c r="J500" s="38"/>
      <c r="K500" s="38"/>
      <c r="L500" s="38"/>
      <c r="M500" s="38"/>
      <c r="N500" s="38"/>
      <c r="O500" s="38"/>
      <c r="P500" s="38"/>
      <c r="Q500" s="38"/>
      <c r="R500" s="38"/>
      <c r="S500" s="38"/>
      <c r="AC500" s="38"/>
      <c r="AD500" s="38"/>
      <c r="AE500" s="38"/>
      <c r="AF500" s="38"/>
      <c r="AG500" s="38"/>
      <c r="AH500" s="38"/>
      <c r="AI500" s="38"/>
      <c r="AJ500" s="38"/>
      <c r="AK500" s="38"/>
      <c r="AL500" s="38"/>
    </row>
    <row r="501" spans="1:38">
      <c r="A501" s="71"/>
      <c r="B501" s="71"/>
      <c r="C501" s="38"/>
      <c r="D501" s="71"/>
      <c r="E501" s="38"/>
      <c r="F501" s="71"/>
      <c r="G501" s="38"/>
      <c r="H501" s="71"/>
      <c r="I501" s="38"/>
      <c r="J501" s="38"/>
      <c r="K501" s="38"/>
      <c r="L501" s="38"/>
      <c r="M501" s="38"/>
      <c r="N501" s="38"/>
      <c r="O501" s="38"/>
      <c r="P501" s="38"/>
      <c r="Q501" s="38"/>
      <c r="R501" s="38"/>
      <c r="S501" s="38"/>
      <c r="AC501" s="38"/>
      <c r="AD501" s="38"/>
      <c r="AE501" s="38"/>
      <c r="AF501" s="38"/>
      <c r="AG501" s="38"/>
      <c r="AH501" s="38"/>
      <c r="AI501" s="38"/>
      <c r="AJ501" s="38"/>
      <c r="AK501" s="38"/>
      <c r="AL501" s="38"/>
    </row>
    <row r="502" spans="1:38">
      <c r="A502" s="71"/>
      <c r="B502" s="71"/>
      <c r="C502" s="38"/>
      <c r="D502" s="71"/>
      <c r="E502" s="38"/>
      <c r="F502" s="71"/>
      <c r="G502" s="38"/>
      <c r="H502" s="71"/>
      <c r="I502" s="38"/>
      <c r="J502" s="38"/>
      <c r="K502" s="38"/>
      <c r="L502" s="38"/>
      <c r="M502" s="38"/>
      <c r="N502" s="38"/>
      <c r="O502" s="38"/>
      <c r="P502" s="38"/>
      <c r="Q502" s="38"/>
      <c r="R502" s="38"/>
      <c r="S502" s="38"/>
      <c r="AC502" s="38"/>
      <c r="AD502" s="38"/>
      <c r="AE502" s="38"/>
      <c r="AF502" s="38"/>
      <c r="AG502" s="38"/>
      <c r="AH502" s="38"/>
      <c r="AI502" s="38"/>
      <c r="AJ502" s="38"/>
      <c r="AK502" s="38"/>
      <c r="AL502" s="38"/>
    </row>
    <row r="503" spans="1:38">
      <c r="A503" s="71"/>
      <c r="B503" s="71"/>
      <c r="C503" s="38"/>
      <c r="D503" s="71"/>
      <c r="E503" s="38"/>
      <c r="F503" s="71"/>
      <c r="G503" s="38"/>
      <c r="H503" s="71"/>
      <c r="I503" s="38"/>
      <c r="J503" s="38"/>
      <c r="K503" s="38"/>
      <c r="L503" s="38"/>
      <c r="M503" s="38"/>
      <c r="N503" s="38"/>
      <c r="O503" s="38"/>
      <c r="P503" s="38"/>
      <c r="Q503" s="38"/>
      <c r="R503" s="38"/>
      <c r="S503" s="38"/>
      <c r="AC503" s="38"/>
      <c r="AD503" s="38"/>
      <c r="AE503" s="38"/>
      <c r="AF503" s="38"/>
      <c r="AG503" s="38"/>
      <c r="AH503" s="38"/>
      <c r="AI503" s="38"/>
      <c r="AJ503" s="38"/>
      <c r="AK503" s="38"/>
      <c r="AL503" s="38"/>
    </row>
    <row r="504" spans="1:38">
      <c r="A504" s="71"/>
      <c r="B504" s="71"/>
      <c r="C504" s="38"/>
      <c r="D504" s="71"/>
      <c r="E504" s="38"/>
      <c r="F504" s="71"/>
      <c r="G504" s="38"/>
      <c r="H504" s="71"/>
      <c r="I504" s="38"/>
      <c r="J504" s="38"/>
      <c r="K504" s="38"/>
      <c r="L504" s="38"/>
      <c r="M504" s="38"/>
      <c r="N504" s="38"/>
      <c r="O504" s="38"/>
      <c r="P504" s="38"/>
      <c r="Q504" s="38"/>
      <c r="R504" s="38"/>
      <c r="S504" s="38"/>
      <c r="AC504" s="38"/>
      <c r="AD504" s="38"/>
      <c r="AE504" s="38"/>
      <c r="AF504" s="38"/>
      <c r="AG504" s="38"/>
      <c r="AH504" s="38"/>
      <c r="AI504" s="38"/>
      <c r="AJ504" s="38"/>
      <c r="AK504" s="38"/>
      <c r="AL504" s="38"/>
    </row>
    <row r="505" spans="1:38">
      <c r="A505" s="71"/>
      <c r="B505" s="71"/>
      <c r="C505" s="38"/>
      <c r="D505" s="71"/>
      <c r="E505" s="38"/>
      <c r="F505" s="71"/>
      <c r="G505" s="38"/>
      <c r="H505" s="71"/>
      <c r="I505" s="38"/>
      <c r="J505" s="38"/>
      <c r="K505" s="38"/>
      <c r="L505" s="38"/>
      <c r="M505" s="38"/>
      <c r="N505" s="38"/>
      <c r="O505" s="38"/>
      <c r="P505" s="38"/>
      <c r="Q505" s="38"/>
      <c r="R505" s="38"/>
      <c r="S505" s="38"/>
      <c r="AC505" s="38"/>
      <c r="AD505" s="38"/>
      <c r="AE505" s="38"/>
      <c r="AF505" s="38"/>
      <c r="AG505" s="38"/>
      <c r="AH505" s="38"/>
      <c r="AI505" s="38"/>
      <c r="AJ505" s="38"/>
      <c r="AK505" s="38"/>
      <c r="AL505" s="38"/>
    </row>
    <row r="506" spans="1:38">
      <c r="A506" s="71"/>
      <c r="B506" s="71"/>
      <c r="C506" s="38"/>
      <c r="D506" s="71"/>
      <c r="E506" s="38"/>
      <c r="F506" s="71"/>
      <c r="G506" s="38"/>
      <c r="H506" s="71"/>
      <c r="I506" s="38"/>
      <c r="J506" s="38"/>
      <c r="K506" s="38"/>
      <c r="L506" s="38"/>
      <c r="M506" s="38"/>
      <c r="N506" s="38"/>
      <c r="O506" s="38"/>
      <c r="P506" s="38"/>
      <c r="Q506" s="38"/>
      <c r="R506" s="38"/>
      <c r="S506" s="38"/>
      <c r="AC506" s="38"/>
      <c r="AD506" s="38"/>
      <c r="AE506" s="38"/>
      <c r="AF506" s="38"/>
      <c r="AG506" s="38"/>
      <c r="AH506" s="38"/>
      <c r="AI506" s="38"/>
      <c r="AJ506" s="38"/>
      <c r="AK506" s="38"/>
      <c r="AL506" s="38"/>
    </row>
    <row r="507" spans="1:38">
      <c r="A507" s="71"/>
      <c r="B507" s="71"/>
      <c r="C507" s="38"/>
      <c r="D507" s="71"/>
      <c r="E507" s="38"/>
      <c r="F507" s="71"/>
      <c r="G507" s="38"/>
      <c r="H507" s="71"/>
      <c r="I507" s="38"/>
      <c r="J507" s="38"/>
      <c r="K507" s="38"/>
      <c r="L507" s="38"/>
      <c r="M507" s="38"/>
      <c r="N507" s="38"/>
      <c r="O507" s="38"/>
      <c r="P507" s="38"/>
      <c r="Q507" s="38"/>
      <c r="R507" s="38"/>
      <c r="S507" s="38"/>
      <c r="AC507" s="38"/>
      <c r="AD507" s="38"/>
      <c r="AE507" s="38"/>
      <c r="AF507" s="38"/>
      <c r="AG507" s="38"/>
      <c r="AH507" s="38"/>
      <c r="AI507" s="38"/>
      <c r="AJ507" s="38"/>
      <c r="AK507" s="38"/>
      <c r="AL507" s="38"/>
    </row>
    <row r="508" spans="1:38">
      <c r="A508" s="71"/>
      <c r="B508" s="71"/>
      <c r="C508" s="38"/>
      <c r="D508" s="71"/>
      <c r="E508" s="38"/>
      <c r="F508" s="71"/>
      <c r="G508" s="38"/>
      <c r="H508" s="71"/>
      <c r="I508" s="38"/>
      <c r="J508" s="38"/>
      <c r="K508" s="38"/>
      <c r="L508" s="38"/>
      <c r="M508" s="38"/>
      <c r="N508" s="38"/>
      <c r="O508" s="38"/>
      <c r="P508" s="38"/>
      <c r="Q508" s="38"/>
      <c r="R508" s="38"/>
      <c r="S508" s="38"/>
      <c r="AC508" s="38"/>
      <c r="AD508" s="38"/>
      <c r="AE508" s="38"/>
      <c r="AF508" s="38"/>
      <c r="AG508" s="38"/>
      <c r="AH508" s="38"/>
      <c r="AI508" s="38"/>
      <c r="AJ508" s="38"/>
      <c r="AK508" s="38"/>
      <c r="AL508" s="38"/>
    </row>
    <row r="509" spans="1:38">
      <c r="A509" s="71"/>
      <c r="B509" s="71"/>
      <c r="C509" s="38"/>
      <c r="D509" s="71"/>
      <c r="E509" s="38"/>
      <c r="F509" s="71"/>
      <c r="G509" s="38"/>
      <c r="H509" s="71"/>
      <c r="I509" s="38"/>
      <c r="J509" s="38"/>
      <c r="K509" s="38"/>
      <c r="L509" s="38"/>
      <c r="M509" s="38"/>
      <c r="N509" s="38"/>
      <c r="O509" s="38"/>
      <c r="P509" s="38"/>
      <c r="Q509" s="38"/>
      <c r="R509" s="38"/>
      <c r="S509" s="38"/>
      <c r="AC509" s="38"/>
      <c r="AD509" s="38"/>
      <c r="AE509" s="38"/>
      <c r="AF509" s="38"/>
      <c r="AG509" s="38"/>
      <c r="AH509" s="38"/>
      <c r="AI509" s="38"/>
      <c r="AJ509" s="38"/>
      <c r="AK509" s="38"/>
      <c r="AL509" s="38"/>
    </row>
    <row r="510" spans="1:38">
      <c r="A510" s="71"/>
      <c r="B510" s="71"/>
      <c r="C510" s="38"/>
      <c r="D510" s="71"/>
      <c r="E510" s="38"/>
      <c r="F510" s="71"/>
      <c r="G510" s="38"/>
      <c r="H510" s="71"/>
      <c r="I510" s="38"/>
      <c r="J510" s="38"/>
      <c r="K510" s="38"/>
      <c r="L510" s="38"/>
      <c r="M510" s="38"/>
      <c r="N510" s="38"/>
      <c r="O510" s="38"/>
      <c r="P510" s="38"/>
      <c r="Q510" s="38"/>
      <c r="R510" s="38"/>
      <c r="S510" s="38"/>
      <c r="AC510" s="38"/>
      <c r="AD510" s="38"/>
      <c r="AE510" s="38"/>
      <c r="AF510" s="38"/>
      <c r="AG510" s="38"/>
      <c r="AH510" s="38"/>
      <c r="AI510" s="38"/>
      <c r="AJ510" s="38"/>
      <c r="AK510" s="38"/>
      <c r="AL510" s="38"/>
    </row>
    <row r="511" spans="1:38">
      <c r="A511" s="71"/>
      <c r="B511" s="71"/>
      <c r="C511" s="38"/>
      <c r="D511" s="71"/>
      <c r="E511" s="38"/>
      <c r="F511" s="71"/>
      <c r="G511" s="38"/>
      <c r="H511" s="71"/>
      <c r="I511" s="38"/>
      <c r="J511" s="38"/>
      <c r="K511" s="38"/>
      <c r="L511" s="38"/>
      <c r="M511" s="38"/>
      <c r="N511" s="38"/>
      <c r="O511" s="38"/>
      <c r="P511" s="38"/>
      <c r="Q511" s="38"/>
      <c r="R511" s="38"/>
      <c r="S511" s="38"/>
      <c r="AC511" s="38"/>
      <c r="AD511" s="38"/>
      <c r="AE511" s="38"/>
      <c r="AF511" s="38"/>
      <c r="AG511" s="38"/>
      <c r="AH511" s="38"/>
      <c r="AI511" s="38"/>
      <c r="AJ511" s="38"/>
      <c r="AK511" s="38"/>
      <c r="AL511" s="38"/>
    </row>
    <row r="512" spans="1:38">
      <c r="A512" s="71"/>
      <c r="B512" s="71"/>
      <c r="C512" s="38"/>
      <c r="D512" s="71"/>
      <c r="E512" s="38"/>
      <c r="F512" s="71"/>
      <c r="G512" s="38"/>
      <c r="H512" s="71"/>
      <c r="I512" s="38"/>
      <c r="J512" s="38"/>
      <c r="K512" s="38"/>
      <c r="L512" s="38"/>
      <c r="M512" s="38"/>
      <c r="N512" s="38"/>
      <c r="O512" s="38"/>
      <c r="P512" s="38"/>
      <c r="Q512" s="38"/>
      <c r="R512" s="38"/>
      <c r="S512" s="38"/>
      <c r="AC512" s="38"/>
      <c r="AD512" s="38"/>
      <c r="AE512" s="38"/>
      <c r="AF512" s="38"/>
      <c r="AG512" s="38"/>
      <c r="AH512" s="38"/>
      <c r="AI512" s="38"/>
      <c r="AJ512" s="38"/>
      <c r="AK512" s="38"/>
      <c r="AL512" s="38"/>
    </row>
    <row r="513" spans="1:38">
      <c r="A513" s="71"/>
      <c r="B513" s="71"/>
      <c r="C513" s="38"/>
      <c r="D513" s="71"/>
      <c r="E513" s="38"/>
      <c r="F513" s="71"/>
      <c r="G513" s="38"/>
      <c r="H513" s="71"/>
      <c r="I513" s="38"/>
      <c r="J513" s="38"/>
      <c r="K513" s="38"/>
      <c r="L513" s="38"/>
      <c r="M513" s="38"/>
      <c r="N513" s="38"/>
      <c r="O513" s="38"/>
      <c r="P513" s="38"/>
      <c r="Q513" s="38"/>
      <c r="R513" s="38"/>
      <c r="S513" s="38"/>
      <c r="AC513" s="38"/>
      <c r="AD513" s="38"/>
      <c r="AE513" s="38"/>
      <c r="AF513" s="38"/>
      <c r="AG513" s="38"/>
      <c r="AH513" s="38"/>
      <c r="AI513" s="38"/>
      <c r="AJ513" s="38"/>
      <c r="AK513" s="38"/>
      <c r="AL513" s="38"/>
    </row>
    <row r="514" spans="1:38">
      <c r="A514" s="71"/>
      <c r="B514" s="71"/>
      <c r="C514" s="38"/>
      <c r="D514" s="71"/>
      <c r="E514" s="38"/>
      <c r="F514" s="71"/>
      <c r="G514" s="38"/>
      <c r="H514" s="71"/>
      <c r="I514" s="38"/>
      <c r="J514" s="38"/>
      <c r="K514" s="38"/>
      <c r="L514" s="38"/>
      <c r="M514" s="38"/>
      <c r="N514" s="38"/>
      <c r="O514" s="38"/>
      <c r="P514" s="38"/>
      <c r="Q514" s="38"/>
      <c r="R514" s="38"/>
      <c r="S514" s="38"/>
      <c r="AC514" s="38"/>
      <c r="AD514" s="38"/>
      <c r="AE514" s="38"/>
      <c r="AF514" s="38"/>
      <c r="AG514" s="38"/>
      <c r="AH514" s="38"/>
      <c r="AI514" s="38"/>
      <c r="AJ514" s="38"/>
      <c r="AK514" s="38"/>
      <c r="AL514" s="38"/>
    </row>
    <row r="515" spans="1:38">
      <c r="A515" s="71"/>
      <c r="B515" s="71"/>
      <c r="C515" s="38"/>
      <c r="D515" s="71"/>
      <c r="E515" s="38"/>
      <c r="F515" s="71"/>
      <c r="G515" s="38"/>
      <c r="H515" s="71"/>
      <c r="I515" s="38"/>
      <c r="J515" s="38"/>
      <c r="K515" s="38"/>
      <c r="L515" s="38"/>
      <c r="M515" s="38"/>
      <c r="N515" s="38"/>
      <c r="O515" s="38"/>
      <c r="P515" s="38"/>
      <c r="Q515" s="38"/>
      <c r="R515" s="38"/>
      <c r="S515" s="38"/>
      <c r="AC515" s="38"/>
      <c r="AD515" s="38"/>
      <c r="AE515" s="38"/>
      <c r="AF515" s="38"/>
      <c r="AG515" s="38"/>
      <c r="AH515" s="38"/>
      <c r="AI515" s="38"/>
      <c r="AJ515" s="38"/>
      <c r="AK515" s="38"/>
      <c r="AL515" s="38"/>
    </row>
    <row r="516" spans="1:38">
      <c r="A516" s="71"/>
      <c r="B516" s="71"/>
      <c r="C516" s="38"/>
      <c r="D516" s="71"/>
      <c r="E516" s="38"/>
      <c r="F516" s="71"/>
      <c r="G516" s="38"/>
      <c r="H516" s="71"/>
      <c r="I516" s="38"/>
      <c r="J516" s="38"/>
      <c r="K516" s="38"/>
      <c r="L516" s="38"/>
      <c r="M516" s="38"/>
      <c r="N516" s="38"/>
      <c r="O516" s="38"/>
      <c r="P516" s="38"/>
      <c r="Q516" s="38"/>
      <c r="R516" s="38"/>
      <c r="S516" s="38"/>
      <c r="AC516" s="38"/>
      <c r="AD516" s="38"/>
      <c r="AE516" s="38"/>
      <c r="AF516" s="38"/>
      <c r="AG516" s="38"/>
      <c r="AH516" s="38"/>
      <c r="AI516" s="38"/>
      <c r="AJ516" s="38"/>
      <c r="AK516" s="38"/>
      <c r="AL516" s="38"/>
    </row>
    <row r="517" spans="1:38">
      <c r="A517" s="71"/>
      <c r="B517" s="71"/>
      <c r="C517" s="38"/>
      <c r="D517" s="71"/>
      <c r="E517" s="38"/>
      <c r="F517" s="71"/>
      <c r="G517" s="38"/>
      <c r="H517" s="71"/>
      <c r="I517" s="38"/>
      <c r="J517" s="38"/>
      <c r="K517" s="38"/>
      <c r="L517" s="38"/>
      <c r="M517" s="38"/>
      <c r="N517" s="38"/>
      <c r="O517" s="38"/>
      <c r="P517" s="38"/>
      <c r="Q517" s="38"/>
      <c r="R517" s="38"/>
      <c r="S517" s="38"/>
      <c r="AC517" s="38"/>
      <c r="AD517" s="38"/>
      <c r="AE517" s="38"/>
      <c r="AF517" s="38"/>
      <c r="AG517" s="38"/>
      <c r="AH517" s="38"/>
      <c r="AI517" s="38"/>
      <c r="AJ517" s="38"/>
      <c r="AK517" s="38"/>
      <c r="AL517" s="38"/>
    </row>
    <row r="518" spans="1:38">
      <c r="A518" s="71"/>
      <c r="B518" s="71"/>
      <c r="C518" s="38"/>
      <c r="D518" s="71"/>
      <c r="E518" s="38"/>
      <c r="F518" s="71"/>
      <c r="G518" s="38"/>
      <c r="H518" s="71"/>
      <c r="I518" s="38"/>
      <c r="J518" s="38"/>
      <c r="K518" s="38"/>
      <c r="L518" s="38"/>
      <c r="M518" s="38"/>
      <c r="N518" s="38"/>
      <c r="O518" s="38"/>
      <c r="P518" s="38"/>
      <c r="Q518" s="38"/>
      <c r="R518" s="38"/>
      <c r="S518" s="38"/>
      <c r="AC518" s="38"/>
      <c r="AD518" s="38"/>
      <c r="AE518" s="38"/>
      <c r="AF518" s="38"/>
      <c r="AG518" s="38"/>
      <c r="AH518" s="38"/>
      <c r="AI518" s="38"/>
      <c r="AJ518" s="38"/>
      <c r="AK518" s="38"/>
      <c r="AL518" s="38"/>
    </row>
    <row r="519" spans="1:38">
      <c r="A519" s="71"/>
      <c r="B519" s="71"/>
      <c r="C519" s="38"/>
      <c r="D519" s="71"/>
      <c r="E519" s="38"/>
      <c r="F519" s="71"/>
      <c r="G519" s="38"/>
      <c r="H519" s="71"/>
      <c r="I519" s="38"/>
      <c r="J519" s="38"/>
      <c r="K519" s="38"/>
      <c r="L519" s="38"/>
      <c r="M519" s="38"/>
      <c r="N519" s="38"/>
      <c r="O519" s="38"/>
      <c r="P519" s="38"/>
      <c r="Q519" s="38"/>
      <c r="R519" s="38"/>
      <c r="S519" s="38"/>
      <c r="AC519" s="38"/>
      <c r="AD519" s="38"/>
      <c r="AE519" s="38"/>
      <c r="AF519" s="38"/>
      <c r="AG519" s="38"/>
      <c r="AH519" s="38"/>
      <c r="AI519" s="38"/>
      <c r="AJ519" s="38"/>
      <c r="AK519" s="38"/>
      <c r="AL519" s="38"/>
    </row>
    <row r="520" spans="1:38">
      <c r="A520" s="71"/>
      <c r="B520" s="71"/>
      <c r="C520" s="38"/>
      <c r="D520" s="71"/>
      <c r="E520" s="38"/>
      <c r="F520" s="71"/>
      <c r="G520" s="38"/>
      <c r="H520" s="71"/>
      <c r="I520" s="38"/>
      <c r="J520" s="38"/>
      <c r="K520" s="38"/>
      <c r="L520" s="38"/>
      <c r="M520" s="38"/>
      <c r="N520" s="38"/>
      <c r="O520" s="38"/>
      <c r="P520" s="38"/>
      <c r="Q520" s="38"/>
      <c r="R520" s="38"/>
      <c r="S520" s="38"/>
      <c r="AC520" s="38"/>
      <c r="AD520" s="38"/>
      <c r="AE520" s="38"/>
      <c r="AF520" s="38"/>
      <c r="AG520" s="38"/>
      <c r="AH520" s="38"/>
      <c r="AI520" s="38"/>
      <c r="AJ520" s="38"/>
      <c r="AK520" s="38"/>
      <c r="AL520" s="38"/>
    </row>
    <row r="521" spans="1:38">
      <c r="A521" s="71"/>
      <c r="B521" s="71"/>
      <c r="C521" s="38"/>
      <c r="D521" s="71"/>
      <c r="E521" s="38"/>
      <c r="F521" s="71"/>
      <c r="G521" s="38"/>
      <c r="H521" s="71"/>
      <c r="I521" s="38"/>
      <c r="J521" s="38"/>
      <c r="K521" s="38"/>
      <c r="L521" s="38"/>
      <c r="M521" s="38"/>
      <c r="N521" s="38"/>
      <c r="O521" s="38"/>
      <c r="P521" s="38"/>
      <c r="Q521" s="38"/>
      <c r="R521" s="38"/>
      <c r="S521" s="38"/>
      <c r="AC521" s="38"/>
      <c r="AD521" s="38"/>
      <c r="AE521" s="38"/>
      <c r="AF521" s="38"/>
      <c r="AG521" s="38"/>
      <c r="AH521" s="38"/>
      <c r="AI521" s="38"/>
      <c r="AJ521" s="38"/>
      <c r="AK521" s="38"/>
      <c r="AL521" s="38"/>
    </row>
    <row r="522" spans="1:38">
      <c r="A522" s="71"/>
      <c r="B522" s="71"/>
      <c r="C522" s="38"/>
      <c r="D522" s="71"/>
      <c r="E522" s="38"/>
      <c r="F522" s="71"/>
      <c r="G522" s="38"/>
      <c r="H522" s="71"/>
      <c r="I522" s="38"/>
      <c r="J522" s="38"/>
      <c r="K522" s="38"/>
      <c r="L522" s="38"/>
      <c r="M522" s="38"/>
      <c r="N522" s="38"/>
      <c r="O522" s="38"/>
      <c r="P522" s="38"/>
      <c r="Q522" s="38"/>
      <c r="R522" s="38"/>
      <c r="S522" s="38"/>
      <c r="AC522" s="38"/>
      <c r="AD522" s="38"/>
      <c r="AE522" s="38"/>
      <c r="AF522" s="38"/>
      <c r="AG522" s="38"/>
      <c r="AH522" s="38"/>
      <c r="AI522" s="38"/>
      <c r="AJ522" s="38"/>
      <c r="AK522" s="38"/>
      <c r="AL522" s="38"/>
    </row>
    <row r="523" spans="1:38">
      <c r="A523" s="71"/>
      <c r="B523" s="71"/>
      <c r="C523" s="38"/>
      <c r="D523" s="71"/>
      <c r="E523" s="38"/>
      <c r="F523" s="71"/>
      <c r="G523" s="38"/>
      <c r="H523" s="71"/>
      <c r="I523" s="38"/>
      <c r="J523" s="38"/>
      <c r="K523" s="38"/>
      <c r="L523" s="38"/>
      <c r="M523" s="38"/>
      <c r="N523" s="38"/>
      <c r="O523" s="38"/>
      <c r="P523" s="38"/>
      <c r="Q523" s="38"/>
      <c r="R523" s="38"/>
      <c r="S523" s="38"/>
      <c r="AC523" s="38"/>
      <c r="AD523" s="38"/>
      <c r="AE523" s="38"/>
      <c r="AF523" s="38"/>
      <c r="AG523" s="38"/>
      <c r="AH523" s="38"/>
      <c r="AI523" s="38"/>
      <c r="AJ523" s="38"/>
      <c r="AK523" s="38"/>
      <c r="AL523" s="38"/>
    </row>
    <row r="524" spans="1:38">
      <c r="A524" s="71"/>
      <c r="B524" s="71"/>
      <c r="C524" s="38"/>
      <c r="D524" s="71"/>
      <c r="E524" s="38"/>
      <c r="F524" s="71"/>
      <c r="G524" s="38"/>
      <c r="H524" s="71"/>
      <c r="I524" s="38"/>
      <c r="J524" s="38"/>
      <c r="K524" s="38"/>
      <c r="L524" s="38"/>
      <c r="M524" s="38"/>
      <c r="N524" s="38"/>
      <c r="O524" s="38"/>
      <c r="P524" s="38"/>
      <c r="Q524" s="38"/>
      <c r="R524" s="38"/>
      <c r="S524" s="38"/>
      <c r="AC524" s="38"/>
      <c r="AD524" s="38"/>
      <c r="AE524" s="38"/>
      <c r="AF524" s="38"/>
      <c r="AG524" s="38"/>
      <c r="AH524" s="38"/>
      <c r="AI524" s="38"/>
      <c r="AJ524" s="38"/>
      <c r="AK524" s="38"/>
      <c r="AL524" s="38"/>
    </row>
    <row r="525" spans="1:38">
      <c r="A525" s="71"/>
      <c r="B525" s="71"/>
      <c r="C525" s="38"/>
      <c r="D525" s="71"/>
      <c r="E525" s="38"/>
      <c r="F525" s="71"/>
      <c r="G525" s="38"/>
      <c r="H525" s="71"/>
      <c r="I525" s="38"/>
      <c r="J525" s="38"/>
      <c r="K525" s="38"/>
      <c r="L525" s="38"/>
      <c r="M525" s="38"/>
      <c r="N525" s="38"/>
      <c r="O525" s="38"/>
      <c r="P525" s="38"/>
      <c r="Q525" s="38"/>
      <c r="R525" s="38"/>
      <c r="S525" s="38"/>
      <c r="AC525" s="38"/>
      <c r="AD525" s="38"/>
      <c r="AE525" s="38"/>
      <c r="AF525" s="38"/>
      <c r="AG525" s="38"/>
      <c r="AH525" s="38"/>
      <c r="AI525" s="38"/>
      <c r="AJ525" s="38"/>
      <c r="AK525" s="38"/>
      <c r="AL525" s="38"/>
    </row>
    <row r="526" spans="1:38">
      <c r="A526" s="71"/>
      <c r="B526" s="71"/>
      <c r="C526" s="38"/>
      <c r="D526" s="71"/>
      <c r="E526" s="38"/>
      <c r="F526" s="71"/>
      <c r="G526" s="38"/>
      <c r="H526" s="71"/>
      <c r="I526" s="38"/>
      <c r="J526" s="38"/>
      <c r="K526" s="38"/>
      <c r="L526" s="38"/>
      <c r="M526" s="38"/>
      <c r="N526" s="38"/>
      <c r="O526" s="38"/>
      <c r="P526" s="38"/>
      <c r="Q526" s="38"/>
      <c r="R526" s="38"/>
      <c r="S526" s="38"/>
      <c r="AC526" s="38"/>
      <c r="AD526" s="38"/>
      <c r="AE526" s="38"/>
      <c r="AF526" s="38"/>
      <c r="AG526" s="38"/>
      <c r="AH526" s="38"/>
      <c r="AI526" s="38"/>
      <c r="AJ526" s="38"/>
      <c r="AK526" s="38"/>
      <c r="AL526" s="38"/>
    </row>
    <row r="527" spans="1:38">
      <c r="A527" s="71"/>
      <c r="B527" s="71"/>
      <c r="C527" s="38"/>
      <c r="D527" s="71"/>
      <c r="E527" s="38"/>
      <c r="F527" s="71"/>
      <c r="G527" s="38"/>
      <c r="H527" s="71"/>
      <c r="I527" s="38"/>
      <c r="J527" s="38"/>
      <c r="K527" s="38"/>
      <c r="L527" s="38"/>
      <c r="M527" s="38"/>
      <c r="N527" s="38"/>
      <c r="O527" s="38"/>
      <c r="P527" s="38"/>
      <c r="Q527" s="38"/>
      <c r="R527" s="38"/>
      <c r="S527" s="38"/>
      <c r="AC527" s="38"/>
      <c r="AD527" s="38"/>
      <c r="AE527" s="38"/>
      <c r="AF527" s="38"/>
      <c r="AG527" s="38"/>
      <c r="AH527" s="38"/>
      <c r="AI527" s="38"/>
      <c r="AJ527" s="38"/>
      <c r="AK527" s="38"/>
      <c r="AL527" s="38"/>
    </row>
    <row r="528" spans="1:38">
      <c r="A528" s="71"/>
      <c r="B528" s="71"/>
      <c r="C528" s="38"/>
      <c r="D528" s="71"/>
      <c r="E528" s="38"/>
      <c r="F528" s="71"/>
      <c r="G528" s="38"/>
      <c r="H528" s="71"/>
      <c r="I528" s="38"/>
      <c r="J528" s="38"/>
      <c r="K528" s="38"/>
      <c r="L528" s="38"/>
      <c r="M528" s="38"/>
      <c r="N528" s="38"/>
      <c r="O528" s="38"/>
      <c r="P528" s="38"/>
      <c r="Q528" s="38"/>
      <c r="R528" s="38"/>
      <c r="S528" s="38"/>
      <c r="AC528" s="38"/>
      <c r="AD528" s="38"/>
      <c r="AE528" s="38"/>
      <c r="AF528" s="38"/>
      <c r="AG528" s="38"/>
      <c r="AH528" s="38"/>
      <c r="AI528" s="38"/>
      <c r="AJ528" s="38"/>
      <c r="AK528" s="38"/>
      <c r="AL528" s="38"/>
    </row>
    <row r="529" spans="1:38">
      <c r="A529" s="71"/>
      <c r="B529" s="71"/>
      <c r="C529" s="38"/>
      <c r="D529" s="71"/>
      <c r="E529" s="38"/>
      <c r="F529" s="71"/>
      <c r="G529" s="38"/>
      <c r="H529" s="71"/>
      <c r="I529" s="38"/>
      <c r="J529" s="38"/>
      <c r="K529" s="38"/>
      <c r="L529" s="38"/>
      <c r="M529" s="38"/>
      <c r="N529" s="38"/>
      <c r="O529" s="38"/>
      <c r="P529" s="38"/>
      <c r="Q529" s="38"/>
      <c r="R529" s="38"/>
      <c r="S529" s="38"/>
      <c r="AC529" s="38"/>
      <c r="AD529" s="38"/>
      <c r="AE529" s="38"/>
      <c r="AF529" s="38"/>
      <c r="AG529" s="38"/>
      <c r="AH529" s="38"/>
      <c r="AI529" s="38"/>
      <c r="AJ529" s="38"/>
      <c r="AK529" s="38"/>
      <c r="AL529" s="38"/>
    </row>
    <row r="530" spans="1:38">
      <c r="A530" s="71"/>
      <c r="B530" s="71"/>
      <c r="C530" s="38"/>
      <c r="D530" s="71"/>
      <c r="E530" s="38"/>
      <c r="F530" s="71"/>
      <c r="G530" s="38"/>
      <c r="H530" s="71"/>
      <c r="I530" s="38"/>
      <c r="J530" s="38"/>
      <c r="K530" s="38"/>
      <c r="L530" s="38"/>
      <c r="M530" s="38"/>
      <c r="N530" s="38"/>
      <c r="O530" s="38"/>
      <c r="P530" s="38"/>
      <c r="Q530" s="38"/>
      <c r="R530" s="38"/>
      <c r="S530" s="38"/>
      <c r="AC530" s="38"/>
      <c r="AD530" s="38"/>
      <c r="AE530" s="38"/>
      <c r="AF530" s="38"/>
      <c r="AG530" s="38"/>
      <c r="AH530" s="38"/>
      <c r="AI530" s="38"/>
      <c r="AJ530" s="38"/>
      <c r="AK530" s="38"/>
      <c r="AL530" s="38"/>
    </row>
    <row r="531" spans="1:38">
      <c r="A531" s="71"/>
      <c r="B531" s="71"/>
      <c r="C531" s="38"/>
      <c r="D531" s="71"/>
      <c r="E531" s="38"/>
      <c r="F531" s="71"/>
      <c r="G531" s="38"/>
      <c r="H531" s="71"/>
      <c r="I531" s="38"/>
      <c r="J531" s="38"/>
      <c r="K531" s="38"/>
      <c r="L531" s="38"/>
      <c r="M531" s="38"/>
      <c r="N531" s="38"/>
      <c r="O531" s="38"/>
      <c r="P531" s="38"/>
      <c r="Q531" s="38"/>
      <c r="R531" s="38"/>
      <c r="S531" s="38"/>
      <c r="AC531" s="38"/>
      <c r="AD531" s="38"/>
      <c r="AE531" s="38"/>
      <c r="AF531" s="38"/>
      <c r="AG531" s="38"/>
      <c r="AH531" s="38"/>
      <c r="AI531" s="38"/>
      <c r="AJ531" s="38"/>
      <c r="AK531" s="38"/>
      <c r="AL531" s="38"/>
    </row>
    <row r="532" spans="1:38">
      <c r="A532" s="71"/>
      <c r="B532" s="71"/>
      <c r="C532" s="38"/>
      <c r="D532" s="71"/>
      <c r="E532" s="38"/>
      <c r="F532" s="71"/>
      <c r="G532" s="38"/>
      <c r="H532" s="71"/>
      <c r="I532" s="38"/>
      <c r="J532" s="38"/>
      <c r="K532" s="38"/>
      <c r="L532" s="38"/>
      <c r="M532" s="38"/>
      <c r="N532" s="38"/>
      <c r="O532" s="38"/>
      <c r="P532" s="38"/>
      <c r="Q532" s="38"/>
      <c r="R532" s="38"/>
      <c r="S532" s="38"/>
      <c r="AC532" s="38"/>
      <c r="AD532" s="38"/>
      <c r="AE532" s="38"/>
      <c r="AF532" s="38"/>
      <c r="AG532" s="38"/>
      <c r="AH532" s="38"/>
      <c r="AI532" s="38"/>
      <c r="AJ532" s="38"/>
      <c r="AK532" s="38"/>
      <c r="AL532" s="38"/>
    </row>
    <row r="533" spans="1:38">
      <c r="A533" s="71"/>
      <c r="B533" s="71"/>
      <c r="C533" s="38"/>
      <c r="D533" s="71"/>
      <c r="E533" s="38"/>
      <c r="F533" s="71"/>
      <c r="G533" s="38"/>
      <c r="H533" s="71"/>
      <c r="I533" s="38"/>
      <c r="J533" s="38"/>
      <c r="K533" s="38"/>
      <c r="L533" s="38"/>
      <c r="M533" s="38"/>
      <c r="N533" s="38"/>
      <c r="O533" s="38"/>
      <c r="P533" s="38"/>
      <c r="Q533" s="38"/>
      <c r="R533" s="38"/>
      <c r="S533" s="38"/>
      <c r="AC533" s="38"/>
      <c r="AD533" s="38"/>
      <c r="AE533" s="38"/>
      <c r="AF533" s="38"/>
      <c r="AG533" s="38"/>
      <c r="AH533" s="38"/>
      <c r="AI533" s="38"/>
      <c r="AJ533" s="38"/>
      <c r="AK533" s="38"/>
      <c r="AL533" s="38"/>
    </row>
    <row r="534" spans="1:38">
      <c r="A534" s="71"/>
      <c r="B534" s="71"/>
      <c r="C534" s="38"/>
      <c r="D534" s="71"/>
      <c r="E534" s="38"/>
      <c r="F534" s="71"/>
      <c r="G534" s="38"/>
      <c r="H534" s="71"/>
      <c r="I534" s="38"/>
      <c r="J534" s="38"/>
      <c r="K534" s="38"/>
      <c r="L534" s="38"/>
      <c r="M534" s="38"/>
      <c r="N534" s="38"/>
      <c r="O534" s="38"/>
      <c r="P534" s="38"/>
      <c r="Q534" s="38"/>
      <c r="R534" s="38"/>
      <c r="S534" s="38"/>
      <c r="AC534" s="38"/>
      <c r="AD534" s="38"/>
      <c r="AE534" s="38"/>
      <c r="AF534" s="38"/>
      <c r="AG534" s="38"/>
      <c r="AH534" s="38"/>
      <c r="AI534" s="38"/>
      <c r="AJ534" s="38"/>
      <c r="AK534" s="38"/>
      <c r="AL534" s="38"/>
    </row>
    <row r="535" spans="1:38">
      <c r="A535" s="71"/>
      <c r="B535" s="71"/>
      <c r="C535" s="38"/>
      <c r="D535" s="71"/>
      <c r="E535" s="38"/>
      <c r="F535" s="71"/>
      <c r="G535" s="38"/>
      <c r="H535" s="71"/>
      <c r="I535" s="38"/>
      <c r="J535" s="38"/>
      <c r="K535" s="38"/>
      <c r="L535" s="38"/>
      <c r="M535" s="38"/>
      <c r="N535" s="38"/>
      <c r="O535" s="38"/>
      <c r="P535" s="38"/>
      <c r="Q535" s="38"/>
      <c r="R535" s="38"/>
      <c r="S535" s="38"/>
      <c r="AC535" s="38"/>
      <c r="AD535" s="38"/>
      <c r="AE535" s="38"/>
      <c r="AF535" s="38"/>
      <c r="AG535" s="38"/>
      <c r="AH535" s="38"/>
      <c r="AI535" s="38"/>
      <c r="AJ535" s="38"/>
      <c r="AK535" s="38"/>
      <c r="AL535" s="38"/>
    </row>
    <row r="536" spans="1:38">
      <c r="A536" s="71"/>
      <c r="B536" s="71"/>
      <c r="C536" s="38"/>
      <c r="D536" s="71"/>
      <c r="E536" s="38"/>
      <c r="F536" s="71"/>
      <c r="G536" s="38"/>
      <c r="H536" s="71"/>
      <c r="I536" s="38"/>
      <c r="J536" s="38"/>
      <c r="K536" s="38"/>
      <c r="L536" s="38"/>
      <c r="M536" s="38"/>
      <c r="N536" s="38"/>
      <c r="O536" s="38"/>
      <c r="P536" s="38"/>
      <c r="Q536" s="38"/>
      <c r="R536" s="38"/>
      <c r="S536" s="38"/>
      <c r="AC536" s="38"/>
      <c r="AD536" s="38"/>
      <c r="AE536" s="38"/>
      <c r="AF536" s="38"/>
      <c r="AG536" s="38"/>
      <c r="AH536" s="38"/>
      <c r="AI536" s="38"/>
      <c r="AJ536" s="38"/>
      <c r="AK536" s="38"/>
      <c r="AL536" s="38"/>
    </row>
    <row r="537" spans="1:38">
      <c r="A537" s="71"/>
      <c r="B537" s="71"/>
      <c r="C537" s="38"/>
      <c r="D537" s="71"/>
      <c r="E537" s="38"/>
      <c r="F537" s="71"/>
      <c r="G537" s="38"/>
      <c r="H537" s="71"/>
      <c r="I537" s="38"/>
      <c r="J537" s="38"/>
      <c r="K537" s="38"/>
      <c r="L537" s="38"/>
      <c r="M537" s="38"/>
      <c r="N537" s="38"/>
      <c r="O537" s="38"/>
      <c r="P537" s="38"/>
      <c r="Q537" s="38"/>
      <c r="R537" s="38"/>
      <c r="S537" s="38"/>
      <c r="AC537" s="38"/>
      <c r="AD537" s="38"/>
      <c r="AE537" s="38"/>
      <c r="AF537" s="38"/>
      <c r="AG537" s="38"/>
      <c r="AH537" s="38"/>
      <c r="AI537" s="38"/>
      <c r="AJ537" s="38"/>
      <c r="AK537" s="38"/>
      <c r="AL537" s="38"/>
    </row>
    <row r="538" spans="1:38">
      <c r="A538" s="71"/>
      <c r="B538" s="71"/>
      <c r="C538" s="38"/>
      <c r="D538" s="71"/>
      <c r="E538" s="38"/>
      <c r="F538" s="71"/>
      <c r="G538" s="38"/>
      <c r="H538" s="71"/>
      <c r="I538" s="38"/>
      <c r="J538" s="38"/>
      <c r="K538" s="38"/>
      <c r="L538" s="38"/>
      <c r="M538" s="38"/>
      <c r="N538" s="38"/>
      <c r="O538" s="38"/>
      <c r="P538" s="38"/>
      <c r="Q538" s="38"/>
      <c r="R538" s="38"/>
      <c r="S538" s="38"/>
      <c r="AC538" s="38"/>
      <c r="AD538" s="38"/>
      <c r="AE538" s="38"/>
      <c r="AF538" s="38"/>
      <c r="AG538" s="38"/>
      <c r="AH538" s="38"/>
      <c r="AI538" s="38"/>
      <c r="AJ538" s="38"/>
      <c r="AK538" s="38"/>
      <c r="AL538" s="38"/>
    </row>
    <row r="539" spans="1:38">
      <c r="A539" s="71"/>
      <c r="B539" s="71"/>
      <c r="C539" s="38"/>
      <c r="D539" s="71"/>
      <c r="E539" s="38"/>
      <c r="F539" s="71"/>
      <c r="G539" s="38"/>
      <c r="H539" s="71"/>
      <c r="I539" s="38"/>
      <c r="J539" s="38"/>
      <c r="K539" s="38"/>
      <c r="L539" s="38"/>
      <c r="M539" s="38"/>
      <c r="N539" s="38"/>
      <c r="O539" s="38"/>
      <c r="P539" s="38"/>
      <c r="Q539" s="38"/>
      <c r="R539" s="38"/>
      <c r="S539" s="38"/>
      <c r="AC539" s="38"/>
      <c r="AD539" s="38"/>
      <c r="AE539" s="38"/>
      <c r="AF539" s="38"/>
      <c r="AG539" s="38"/>
      <c r="AH539" s="38"/>
      <c r="AI539" s="38"/>
      <c r="AJ539" s="38"/>
      <c r="AK539" s="38"/>
      <c r="AL539" s="38"/>
    </row>
    <row r="540" spans="1:38">
      <c r="A540" s="71"/>
      <c r="B540" s="71"/>
      <c r="C540" s="38"/>
      <c r="D540" s="71"/>
      <c r="E540" s="38"/>
      <c r="F540" s="71"/>
      <c r="G540" s="38"/>
      <c r="H540" s="71"/>
      <c r="I540" s="38"/>
      <c r="J540" s="38"/>
      <c r="K540" s="38"/>
      <c r="L540" s="38"/>
      <c r="M540" s="38"/>
      <c r="N540" s="38"/>
      <c r="O540" s="38"/>
      <c r="P540" s="38"/>
      <c r="Q540" s="38"/>
      <c r="R540" s="38"/>
      <c r="S540" s="38"/>
      <c r="AC540" s="38"/>
      <c r="AD540" s="38"/>
      <c r="AE540" s="38"/>
      <c r="AF540" s="38"/>
      <c r="AG540" s="38"/>
      <c r="AH540" s="38"/>
      <c r="AI540" s="38"/>
      <c r="AJ540" s="38"/>
      <c r="AK540" s="38"/>
      <c r="AL540" s="38"/>
    </row>
    <row r="541" spans="1:38">
      <c r="A541" s="71"/>
      <c r="B541" s="71"/>
      <c r="C541" s="38"/>
      <c r="D541" s="71"/>
      <c r="E541" s="38"/>
      <c r="F541" s="71"/>
      <c r="G541" s="38"/>
      <c r="H541" s="71"/>
      <c r="I541" s="38"/>
      <c r="J541" s="38"/>
      <c r="K541" s="38"/>
      <c r="L541" s="38"/>
      <c r="M541" s="38"/>
      <c r="N541" s="38"/>
      <c r="O541" s="38"/>
      <c r="P541" s="38"/>
      <c r="Q541" s="38"/>
      <c r="R541" s="38"/>
      <c r="S541" s="38"/>
      <c r="AC541" s="38"/>
      <c r="AD541" s="38"/>
      <c r="AE541" s="38"/>
      <c r="AF541" s="38"/>
      <c r="AG541" s="38"/>
      <c r="AH541" s="38"/>
      <c r="AI541" s="38"/>
      <c r="AJ541" s="38"/>
      <c r="AK541" s="38"/>
      <c r="AL541" s="38"/>
    </row>
    <row r="542" spans="1:38">
      <c r="A542" s="71"/>
      <c r="B542" s="71"/>
      <c r="C542" s="38"/>
      <c r="D542" s="71"/>
      <c r="E542" s="38"/>
      <c r="F542" s="71"/>
      <c r="G542" s="38"/>
      <c r="H542" s="71"/>
      <c r="I542" s="38"/>
      <c r="J542" s="38"/>
      <c r="K542" s="38"/>
      <c r="L542" s="38"/>
      <c r="M542" s="38"/>
      <c r="N542" s="38"/>
      <c r="O542" s="38"/>
      <c r="P542" s="38"/>
      <c r="Q542" s="38"/>
      <c r="R542" s="38"/>
      <c r="S542" s="38"/>
      <c r="AC542" s="38"/>
      <c r="AD542" s="38"/>
      <c r="AE542" s="38"/>
      <c r="AF542" s="38"/>
      <c r="AG542" s="38"/>
      <c r="AH542" s="38"/>
      <c r="AI542" s="38"/>
      <c r="AJ542" s="38"/>
      <c r="AK542" s="38"/>
      <c r="AL542" s="38"/>
    </row>
    <row r="543" spans="1:38">
      <c r="A543" s="71"/>
      <c r="B543" s="71"/>
      <c r="C543" s="38"/>
      <c r="D543" s="71"/>
      <c r="E543" s="38"/>
      <c r="F543" s="71"/>
      <c r="G543" s="38"/>
      <c r="H543" s="71"/>
      <c r="I543" s="38"/>
      <c r="J543" s="38"/>
      <c r="K543" s="38"/>
      <c r="L543" s="38"/>
      <c r="M543" s="38"/>
      <c r="N543" s="38"/>
      <c r="O543" s="38"/>
      <c r="P543" s="38"/>
      <c r="Q543" s="38"/>
      <c r="R543" s="38"/>
      <c r="S543" s="38"/>
      <c r="AC543" s="38"/>
      <c r="AD543" s="38"/>
      <c r="AE543" s="38"/>
      <c r="AF543" s="38"/>
      <c r="AG543" s="38"/>
      <c r="AH543" s="38"/>
      <c r="AI543" s="38"/>
      <c r="AJ543" s="38"/>
      <c r="AK543" s="38"/>
      <c r="AL543" s="38"/>
    </row>
    <row r="544" spans="1:38">
      <c r="A544" s="71"/>
      <c r="B544" s="71"/>
      <c r="C544" s="38"/>
      <c r="D544" s="71"/>
      <c r="E544" s="38"/>
      <c r="F544" s="71"/>
      <c r="G544" s="38"/>
      <c r="H544" s="71"/>
      <c r="I544" s="38"/>
      <c r="J544" s="38"/>
      <c r="K544" s="38"/>
      <c r="L544" s="38"/>
      <c r="M544" s="38"/>
      <c r="N544" s="38"/>
      <c r="O544" s="38"/>
      <c r="P544" s="38"/>
      <c r="Q544" s="38"/>
      <c r="R544" s="38"/>
      <c r="S544" s="38"/>
      <c r="AC544" s="38"/>
      <c r="AD544" s="38"/>
      <c r="AE544" s="38"/>
      <c r="AF544" s="38"/>
      <c r="AG544" s="38"/>
      <c r="AH544" s="38"/>
      <c r="AI544" s="38"/>
      <c r="AJ544" s="38"/>
      <c r="AK544" s="38"/>
      <c r="AL544" s="38"/>
    </row>
    <row r="545" spans="1:38">
      <c r="A545" s="71"/>
      <c r="B545" s="71"/>
      <c r="C545" s="38"/>
      <c r="D545" s="71"/>
      <c r="E545" s="38"/>
      <c r="F545" s="71"/>
      <c r="G545" s="38"/>
      <c r="H545" s="71"/>
      <c r="I545" s="38"/>
      <c r="J545" s="38"/>
      <c r="K545" s="38"/>
      <c r="L545" s="38"/>
      <c r="M545" s="38"/>
      <c r="N545" s="38"/>
      <c r="O545" s="38"/>
      <c r="P545" s="38"/>
      <c r="Q545" s="38"/>
      <c r="R545" s="38"/>
      <c r="S545" s="38"/>
      <c r="AC545" s="38"/>
      <c r="AD545" s="38"/>
      <c r="AE545" s="38"/>
      <c r="AF545" s="38"/>
      <c r="AG545" s="38"/>
      <c r="AH545" s="38"/>
      <c r="AI545" s="38"/>
      <c r="AJ545" s="38"/>
      <c r="AK545" s="38"/>
      <c r="AL545" s="38"/>
    </row>
    <row r="546" spans="1:38">
      <c r="A546" s="71"/>
      <c r="B546" s="71"/>
      <c r="C546" s="38"/>
      <c r="D546" s="71"/>
      <c r="E546" s="38"/>
      <c r="F546" s="71"/>
      <c r="G546" s="38"/>
      <c r="H546" s="71"/>
      <c r="I546" s="38"/>
      <c r="J546" s="38"/>
      <c r="K546" s="38"/>
      <c r="L546" s="38"/>
      <c r="M546" s="38"/>
      <c r="N546" s="38"/>
      <c r="O546" s="38"/>
      <c r="P546" s="38"/>
      <c r="Q546" s="38"/>
      <c r="R546" s="38"/>
      <c r="S546" s="38"/>
      <c r="AC546" s="38"/>
      <c r="AD546" s="38"/>
      <c r="AE546" s="38"/>
      <c r="AF546" s="38"/>
      <c r="AG546" s="38"/>
      <c r="AH546" s="38"/>
      <c r="AI546" s="38"/>
      <c r="AJ546" s="38"/>
      <c r="AK546" s="38"/>
      <c r="AL546" s="38"/>
    </row>
    <row r="547" spans="1:38">
      <c r="A547" s="71"/>
      <c r="B547" s="71"/>
      <c r="C547" s="38"/>
      <c r="D547" s="71"/>
      <c r="E547" s="38"/>
      <c r="F547" s="71"/>
      <c r="G547" s="38"/>
      <c r="H547" s="71"/>
      <c r="I547" s="38"/>
      <c r="J547" s="38"/>
      <c r="K547" s="38"/>
      <c r="L547" s="38"/>
      <c r="M547" s="38"/>
      <c r="N547" s="38"/>
      <c r="O547" s="38"/>
      <c r="P547" s="38"/>
      <c r="Q547" s="38"/>
      <c r="R547" s="38"/>
      <c r="S547" s="38"/>
      <c r="AC547" s="38"/>
      <c r="AD547" s="38"/>
      <c r="AE547" s="38"/>
      <c r="AF547" s="38"/>
      <c r="AG547" s="38"/>
      <c r="AH547" s="38"/>
      <c r="AI547" s="38"/>
      <c r="AJ547" s="38"/>
      <c r="AK547" s="38"/>
      <c r="AL547" s="38"/>
    </row>
    <row r="548" spans="1:38">
      <c r="A548" s="71"/>
      <c r="B548" s="71"/>
      <c r="C548" s="38"/>
      <c r="D548" s="71"/>
      <c r="E548" s="38"/>
      <c r="F548" s="71"/>
      <c r="G548" s="38"/>
      <c r="H548" s="71"/>
      <c r="I548" s="38"/>
      <c r="J548" s="38"/>
      <c r="K548" s="38"/>
      <c r="L548" s="38"/>
      <c r="M548" s="38"/>
      <c r="N548" s="38"/>
      <c r="O548" s="38"/>
      <c r="P548" s="38"/>
      <c r="Q548" s="38"/>
      <c r="R548" s="38"/>
      <c r="S548" s="38"/>
      <c r="AC548" s="38"/>
      <c r="AD548" s="38"/>
      <c r="AE548" s="38"/>
      <c r="AF548" s="38"/>
      <c r="AG548" s="38"/>
      <c r="AH548" s="38"/>
      <c r="AI548" s="38"/>
      <c r="AJ548" s="38"/>
      <c r="AK548" s="38"/>
      <c r="AL548" s="38"/>
    </row>
    <row r="549" spans="1:38">
      <c r="A549" s="71"/>
      <c r="B549" s="71"/>
      <c r="C549" s="38"/>
      <c r="D549" s="71"/>
      <c r="E549" s="38"/>
      <c r="F549" s="71"/>
      <c r="G549" s="38"/>
      <c r="H549" s="71"/>
      <c r="I549" s="38"/>
      <c r="J549" s="38"/>
      <c r="K549" s="38"/>
      <c r="L549" s="38"/>
      <c r="M549" s="38"/>
      <c r="N549" s="38"/>
      <c r="O549" s="38"/>
      <c r="P549" s="38"/>
      <c r="Q549" s="38"/>
      <c r="R549" s="38"/>
      <c r="S549" s="38"/>
      <c r="AC549" s="38"/>
      <c r="AD549" s="38"/>
      <c r="AE549" s="38"/>
      <c r="AF549" s="38"/>
      <c r="AG549" s="38"/>
      <c r="AH549" s="38"/>
      <c r="AI549" s="38"/>
      <c r="AJ549" s="38"/>
      <c r="AK549" s="38"/>
      <c r="AL549" s="38"/>
    </row>
    <row r="550" spans="1:38">
      <c r="A550" s="71"/>
      <c r="B550" s="71"/>
      <c r="C550" s="38"/>
      <c r="D550" s="71"/>
      <c r="E550" s="38"/>
      <c r="F550" s="71"/>
      <c r="G550" s="38"/>
      <c r="H550" s="71"/>
      <c r="I550" s="38"/>
      <c r="J550" s="38"/>
      <c r="K550" s="38"/>
      <c r="L550" s="38"/>
      <c r="M550" s="38"/>
      <c r="N550" s="38"/>
      <c r="O550" s="38"/>
      <c r="P550" s="38"/>
      <c r="Q550" s="38"/>
      <c r="R550" s="38"/>
      <c r="S550" s="38"/>
      <c r="AC550" s="38"/>
      <c r="AD550" s="38"/>
      <c r="AE550" s="38"/>
      <c r="AF550" s="38"/>
      <c r="AG550" s="38"/>
      <c r="AH550" s="38"/>
      <c r="AI550" s="38"/>
      <c r="AJ550" s="38"/>
      <c r="AK550" s="38"/>
      <c r="AL550" s="38"/>
    </row>
    <row r="551" spans="1:38">
      <c r="A551" s="71"/>
      <c r="B551" s="71"/>
      <c r="C551" s="38"/>
      <c r="D551" s="71"/>
      <c r="E551" s="38"/>
      <c r="F551" s="71"/>
      <c r="G551" s="38"/>
      <c r="H551" s="71"/>
      <c r="I551" s="38"/>
      <c r="J551" s="38"/>
      <c r="K551" s="38"/>
      <c r="L551" s="38"/>
      <c r="M551" s="38"/>
      <c r="N551" s="38"/>
      <c r="O551" s="38"/>
      <c r="P551" s="38"/>
      <c r="Q551" s="38"/>
      <c r="R551" s="38"/>
      <c r="S551" s="38"/>
      <c r="AC551" s="38"/>
      <c r="AD551" s="38"/>
      <c r="AE551" s="38"/>
      <c r="AF551" s="38"/>
      <c r="AG551" s="38"/>
      <c r="AH551" s="38"/>
      <c r="AI551" s="38"/>
      <c r="AJ551" s="38"/>
      <c r="AK551" s="38"/>
      <c r="AL551" s="38"/>
    </row>
    <row r="552" spans="1:38">
      <c r="A552" s="71"/>
      <c r="B552" s="71"/>
      <c r="C552" s="38"/>
      <c r="D552" s="71"/>
      <c r="E552" s="38"/>
      <c r="F552" s="71"/>
      <c r="G552" s="38"/>
      <c r="H552" s="71"/>
      <c r="I552" s="38"/>
      <c r="J552" s="38"/>
      <c r="K552" s="38"/>
      <c r="L552" s="38"/>
      <c r="M552" s="38"/>
      <c r="N552" s="38"/>
      <c r="O552" s="38"/>
      <c r="P552" s="38"/>
      <c r="Q552" s="38"/>
      <c r="R552" s="38"/>
      <c r="S552" s="38"/>
      <c r="AC552" s="38"/>
      <c r="AD552" s="38"/>
      <c r="AE552" s="38"/>
      <c r="AF552" s="38"/>
      <c r="AG552" s="38"/>
      <c r="AH552" s="38"/>
      <c r="AI552" s="38"/>
      <c r="AJ552" s="38"/>
      <c r="AK552" s="38"/>
      <c r="AL552" s="38"/>
    </row>
    <row r="553" spans="1:38">
      <c r="A553" s="71"/>
      <c r="B553" s="71"/>
      <c r="C553" s="38"/>
      <c r="D553" s="71"/>
      <c r="E553" s="38"/>
      <c r="F553" s="71"/>
      <c r="G553" s="38"/>
      <c r="H553" s="71"/>
      <c r="I553" s="38"/>
      <c r="J553" s="38"/>
      <c r="K553" s="38"/>
      <c r="L553" s="38"/>
      <c r="M553" s="38"/>
      <c r="N553" s="38"/>
      <c r="O553" s="38"/>
      <c r="P553" s="38"/>
      <c r="Q553" s="38"/>
      <c r="R553" s="38"/>
      <c r="S553" s="38"/>
      <c r="AC553" s="38"/>
      <c r="AD553" s="38"/>
      <c r="AE553" s="38"/>
      <c r="AF553" s="38"/>
      <c r="AG553" s="38"/>
      <c r="AH553" s="38"/>
      <c r="AI553" s="38"/>
      <c r="AJ553" s="38"/>
      <c r="AK553" s="38"/>
      <c r="AL553" s="38"/>
    </row>
    <row r="554" spans="1:38">
      <c r="A554" s="71"/>
      <c r="B554" s="71"/>
      <c r="C554" s="38"/>
      <c r="D554" s="71"/>
      <c r="E554" s="38"/>
      <c r="F554" s="71"/>
      <c r="G554" s="38"/>
      <c r="H554" s="71"/>
      <c r="I554" s="38"/>
      <c r="J554" s="38"/>
      <c r="K554" s="38"/>
      <c r="L554" s="38"/>
      <c r="M554" s="38"/>
      <c r="N554" s="38"/>
      <c r="O554" s="38"/>
      <c r="P554" s="38"/>
      <c r="Q554" s="38"/>
      <c r="R554" s="38"/>
      <c r="S554" s="38"/>
      <c r="AC554" s="38"/>
      <c r="AD554" s="38"/>
      <c r="AE554" s="38"/>
      <c r="AF554" s="38"/>
      <c r="AG554" s="38"/>
      <c r="AH554" s="38"/>
      <c r="AI554" s="38"/>
      <c r="AJ554" s="38"/>
      <c r="AK554" s="38"/>
      <c r="AL554" s="38"/>
    </row>
    <row r="555" spans="1:38">
      <c r="A555" s="71"/>
      <c r="B555" s="71"/>
      <c r="C555" s="38"/>
      <c r="D555" s="71"/>
      <c r="E555" s="38"/>
      <c r="F555" s="71"/>
      <c r="G555" s="38"/>
      <c r="H555" s="71"/>
      <c r="I555" s="38"/>
      <c r="J555" s="38"/>
      <c r="K555" s="38"/>
      <c r="L555" s="38"/>
      <c r="M555" s="38"/>
      <c r="N555" s="38"/>
      <c r="O555" s="38"/>
      <c r="P555" s="38"/>
      <c r="Q555" s="38"/>
      <c r="R555" s="38"/>
      <c r="S555" s="38"/>
      <c r="AC555" s="38"/>
      <c r="AD555" s="38"/>
      <c r="AE555" s="38"/>
      <c r="AF555" s="38"/>
      <c r="AG555" s="38"/>
      <c r="AH555" s="38"/>
      <c r="AI555" s="38"/>
      <c r="AJ555" s="38"/>
      <c r="AK555" s="38"/>
      <c r="AL555" s="38"/>
    </row>
    <row r="556" spans="1:38">
      <c r="A556" s="71"/>
      <c r="B556" s="71"/>
      <c r="C556" s="38"/>
      <c r="D556" s="71"/>
      <c r="E556" s="38"/>
      <c r="F556" s="71"/>
      <c r="G556" s="38"/>
      <c r="H556" s="71"/>
      <c r="I556" s="38"/>
      <c r="J556" s="38"/>
      <c r="K556" s="38"/>
      <c r="L556" s="38"/>
      <c r="M556" s="38"/>
      <c r="N556" s="38"/>
      <c r="O556" s="38"/>
      <c r="P556" s="38"/>
      <c r="Q556" s="38"/>
      <c r="R556" s="38"/>
      <c r="S556" s="38"/>
      <c r="AC556" s="38"/>
      <c r="AD556" s="38"/>
      <c r="AE556" s="38"/>
      <c r="AF556" s="38"/>
      <c r="AG556" s="38"/>
      <c r="AH556" s="38"/>
      <c r="AI556" s="38"/>
      <c r="AJ556" s="38"/>
      <c r="AK556" s="38"/>
      <c r="AL556" s="38"/>
    </row>
    <row r="557" spans="1:38">
      <c r="A557" s="71"/>
      <c r="B557" s="71"/>
      <c r="C557" s="38"/>
      <c r="D557" s="71"/>
      <c r="E557" s="38"/>
      <c r="F557" s="71"/>
      <c r="G557" s="38"/>
      <c r="H557" s="71"/>
      <c r="I557" s="38"/>
      <c r="J557" s="38"/>
      <c r="K557" s="38"/>
      <c r="L557" s="38"/>
      <c r="M557" s="38"/>
      <c r="N557" s="38"/>
      <c r="O557" s="38"/>
      <c r="P557" s="38"/>
      <c r="Q557" s="38"/>
      <c r="R557" s="38"/>
      <c r="S557" s="38"/>
      <c r="AC557" s="38"/>
      <c r="AD557" s="38"/>
      <c r="AE557" s="38"/>
      <c r="AF557" s="38"/>
      <c r="AG557" s="38"/>
      <c r="AH557" s="38"/>
      <c r="AI557" s="38"/>
      <c r="AJ557" s="38"/>
      <c r="AK557" s="38"/>
      <c r="AL557" s="38"/>
    </row>
    <row r="558" spans="1:38">
      <c r="A558" s="71"/>
      <c r="B558" s="71"/>
      <c r="C558" s="38"/>
      <c r="D558" s="71"/>
      <c r="E558" s="38"/>
      <c r="F558" s="71"/>
      <c r="G558" s="38"/>
      <c r="H558" s="71"/>
      <c r="I558" s="38"/>
      <c r="J558" s="38"/>
      <c r="K558" s="38"/>
      <c r="L558" s="38"/>
      <c r="M558" s="38"/>
      <c r="N558" s="38"/>
      <c r="O558" s="38"/>
      <c r="P558" s="38"/>
      <c r="Q558" s="38"/>
      <c r="R558" s="38"/>
      <c r="S558" s="38"/>
      <c r="AC558" s="38"/>
      <c r="AD558" s="38"/>
      <c r="AE558" s="38"/>
      <c r="AF558" s="38"/>
      <c r="AG558" s="38"/>
      <c r="AH558" s="38"/>
      <c r="AI558" s="38"/>
      <c r="AJ558" s="38"/>
      <c r="AK558" s="38"/>
      <c r="AL558" s="38"/>
    </row>
    <row r="559" spans="1:38">
      <c r="A559" s="71"/>
      <c r="B559" s="71"/>
      <c r="C559" s="38"/>
      <c r="D559" s="71"/>
      <c r="E559" s="38"/>
      <c r="F559" s="71"/>
      <c r="G559" s="38"/>
      <c r="H559" s="71"/>
      <c r="I559" s="38"/>
      <c r="J559" s="38"/>
      <c r="K559" s="38"/>
      <c r="L559" s="38"/>
      <c r="M559" s="38"/>
      <c r="N559" s="38"/>
      <c r="O559" s="38"/>
      <c r="P559" s="38"/>
      <c r="Q559" s="38"/>
      <c r="R559" s="38"/>
      <c r="S559" s="38"/>
      <c r="AC559" s="38"/>
      <c r="AD559" s="38"/>
      <c r="AE559" s="38"/>
      <c r="AF559" s="38"/>
      <c r="AG559" s="38"/>
      <c r="AH559" s="38"/>
      <c r="AI559" s="38"/>
      <c r="AJ559" s="38"/>
      <c r="AK559" s="38"/>
      <c r="AL559" s="38"/>
    </row>
    <row r="560" spans="1:38">
      <c r="A560" s="71"/>
      <c r="B560" s="71"/>
      <c r="C560" s="38"/>
      <c r="D560" s="71"/>
      <c r="E560" s="38"/>
      <c r="F560" s="71"/>
      <c r="G560" s="38"/>
      <c r="H560" s="71"/>
      <c r="I560" s="38"/>
      <c r="J560" s="38"/>
      <c r="K560" s="38"/>
      <c r="L560" s="38"/>
      <c r="M560" s="38"/>
      <c r="N560" s="38"/>
      <c r="O560" s="38"/>
      <c r="P560" s="38"/>
      <c r="Q560" s="38"/>
      <c r="R560" s="38"/>
      <c r="S560" s="38"/>
      <c r="AC560" s="38"/>
      <c r="AD560" s="38"/>
      <c r="AE560" s="38"/>
      <c r="AF560" s="38"/>
      <c r="AG560" s="38"/>
      <c r="AH560" s="38"/>
      <c r="AI560" s="38"/>
      <c r="AJ560" s="38"/>
      <c r="AK560" s="38"/>
      <c r="AL560" s="38"/>
    </row>
    <row r="561" spans="1:38">
      <c r="A561" s="71"/>
      <c r="B561" s="71"/>
      <c r="C561" s="38"/>
      <c r="D561" s="71"/>
      <c r="E561" s="38"/>
      <c r="F561" s="71"/>
      <c r="G561" s="38"/>
      <c r="H561" s="71"/>
      <c r="I561" s="38"/>
      <c r="J561" s="38"/>
      <c r="K561" s="38"/>
      <c r="L561" s="38"/>
      <c r="M561" s="38"/>
      <c r="N561" s="38"/>
      <c r="O561" s="38"/>
      <c r="P561" s="38"/>
      <c r="Q561" s="38"/>
      <c r="R561" s="38"/>
      <c r="S561" s="38"/>
      <c r="AC561" s="38"/>
      <c r="AD561" s="38"/>
      <c r="AE561" s="38"/>
      <c r="AF561" s="38"/>
      <c r="AG561" s="38"/>
      <c r="AH561" s="38"/>
      <c r="AI561" s="38"/>
      <c r="AJ561" s="38"/>
      <c r="AK561" s="38"/>
      <c r="AL561" s="38"/>
    </row>
    <row r="562" spans="1:38">
      <c r="A562" s="71"/>
      <c r="B562" s="71"/>
      <c r="C562" s="38"/>
      <c r="D562" s="71"/>
      <c r="E562" s="38"/>
      <c r="F562" s="71"/>
      <c r="G562" s="38"/>
      <c r="H562" s="71"/>
      <c r="I562" s="38"/>
      <c r="J562" s="38"/>
      <c r="K562" s="38"/>
      <c r="L562" s="38"/>
      <c r="M562" s="38"/>
      <c r="N562" s="38"/>
      <c r="O562" s="38"/>
      <c r="P562" s="38"/>
      <c r="Q562" s="38"/>
      <c r="R562" s="38"/>
      <c r="S562" s="38"/>
      <c r="AC562" s="38"/>
      <c r="AD562" s="38"/>
      <c r="AE562" s="38"/>
      <c r="AF562" s="38"/>
      <c r="AG562" s="38"/>
      <c r="AH562" s="38"/>
      <c r="AI562" s="38"/>
      <c r="AJ562" s="38"/>
      <c r="AK562" s="38"/>
      <c r="AL562" s="38"/>
    </row>
    <row r="563" spans="1:38">
      <c r="A563" s="71"/>
      <c r="B563" s="71"/>
      <c r="C563" s="38"/>
      <c r="D563" s="71"/>
      <c r="E563" s="38"/>
      <c r="F563" s="71"/>
      <c r="G563" s="38"/>
      <c r="H563" s="71"/>
      <c r="I563" s="38"/>
      <c r="J563" s="38"/>
      <c r="K563" s="38"/>
      <c r="L563" s="38"/>
      <c r="M563" s="38"/>
      <c r="N563" s="38"/>
      <c r="O563" s="38"/>
      <c r="P563" s="38"/>
      <c r="Q563" s="38"/>
      <c r="R563" s="38"/>
      <c r="S563" s="38"/>
      <c r="AC563" s="38"/>
      <c r="AD563" s="38"/>
      <c r="AE563" s="38"/>
      <c r="AF563" s="38"/>
      <c r="AG563" s="38"/>
      <c r="AH563" s="38"/>
      <c r="AI563" s="38"/>
      <c r="AJ563" s="38"/>
      <c r="AK563" s="38"/>
      <c r="AL563" s="38"/>
    </row>
    <row r="564" spans="1:38">
      <c r="A564" s="71"/>
      <c r="B564" s="71"/>
      <c r="C564" s="38"/>
      <c r="D564" s="71"/>
      <c r="E564" s="38"/>
      <c r="F564" s="71"/>
      <c r="G564" s="38"/>
      <c r="H564" s="71"/>
      <c r="I564" s="38"/>
      <c r="J564" s="38"/>
      <c r="K564" s="38"/>
      <c r="L564" s="38"/>
      <c r="M564" s="38"/>
      <c r="N564" s="38"/>
      <c r="O564" s="38"/>
      <c r="P564" s="38"/>
      <c r="Q564" s="38"/>
      <c r="R564" s="38"/>
      <c r="S564" s="38"/>
      <c r="AC564" s="38"/>
      <c r="AD564" s="38"/>
      <c r="AE564" s="38"/>
      <c r="AF564" s="38"/>
      <c r="AG564" s="38"/>
      <c r="AH564" s="38"/>
      <c r="AI564" s="38"/>
      <c r="AJ564" s="38"/>
      <c r="AK564" s="38"/>
      <c r="AL564" s="38"/>
    </row>
    <row r="565" spans="1:38">
      <c r="A565" s="71"/>
      <c r="B565" s="71"/>
      <c r="C565" s="38"/>
      <c r="D565" s="71"/>
      <c r="E565" s="38"/>
      <c r="F565" s="71"/>
      <c r="G565" s="38"/>
      <c r="H565" s="71"/>
      <c r="I565" s="38"/>
      <c r="J565" s="38"/>
      <c r="K565" s="38"/>
      <c r="L565" s="38"/>
      <c r="M565" s="38"/>
      <c r="N565" s="38"/>
      <c r="O565" s="38"/>
      <c r="P565" s="38"/>
      <c r="Q565" s="38"/>
      <c r="R565" s="38"/>
      <c r="S565" s="38"/>
      <c r="AC565" s="38"/>
      <c r="AD565" s="38"/>
      <c r="AE565" s="38"/>
      <c r="AF565" s="38"/>
      <c r="AG565" s="38"/>
      <c r="AH565" s="38"/>
      <c r="AI565" s="38"/>
      <c r="AJ565" s="38"/>
      <c r="AK565" s="38"/>
      <c r="AL565" s="38"/>
    </row>
    <row r="566" spans="1:38">
      <c r="A566" s="71"/>
      <c r="B566" s="71"/>
      <c r="C566" s="38"/>
      <c r="D566" s="71"/>
      <c r="E566" s="38"/>
      <c r="F566" s="71"/>
      <c r="G566" s="38"/>
      <c r="H566" s="71"/>
      <c r="I566" s="38"/>
      <c r="J566" s="38"/>
      <c r="K566" s="38"/>
      <c r="L566" s="38"/>
      <c r="M566" s="38"/>
      <c r="N566" s="38"/>
      <c r="O566" s="38"/>
      <c r="P566" s="38"/>
      <c r="Q566" s="38"/>
      <c r="R566" s="38"/>
      <c r="S566" s="38"/>
      <c r="AC566" s="38"/>
      <c r="AD566" s="38"/>
      <c r="AE566" s="38"/>
      <c r="AF566" s="38"/>
      <c r="AG566" s="38"/>
      <c r="AH566" s="38"/>
      <c r="AI566" s="38"/>
      <c r="AJ566" s="38"/>
      <c r="AK566" s="38"/>
      <c r="AL566" s="38"/>
    </row>
    <row r="567" spans="1:38">
      <c r="A567" s="71"/>
      <c r="B567" s="71"/>
      <c r="C567" s="38"/>
      <c r="D567" s="71"/>
      <c r="E567" s="38"/>
      <c r="F567" s="71"/>
      <c r="G567" s="38"/>
      <c r="H567" s="71"/>
      <c r="I567" s="38"/>
      <c r="J567" s="38"/>
      <c r="K567" s="38"/>
      <c r="L567" s="38"/>
      <c r="M567" s="38"/>
      <c r="N567" s="38"/>
      <c r="O567" s="38"/>
      <c r="P567" s="38"/>
      <c r="Q567" s="38"/>
      <c r="R567" s="38"/>
      <c r="S567" s="38"/>
      <c r="AC567" s="38"/>
      <c r="AD567" s="38"/>
      <c r="AE567" s="38"/>
      <c r="AF567" s="38"/>
      <c r="AG567" s="38"/>
      <c r="AH567" s="38"/>
      <c r="AI567" s="38"/>
      <c r="AJ567" s="38"/>
      <c r="AK567" s="38"/>
      <c r="AL567" s="38"/>
    </row>
    <row r="568" spans="1:38">
      <c r="A568" s="71"/>
      <c r="B568" s="71"/>
      <c r="C568" s="38"/>
      <c r="D568" s="71"/>
      <c r="E568" s="38"/>
      <c r="F568" s="71"/>
      <c r="G568" s="38"/>
      <c r="H568" s="71"/>
      <c r="I568" s="38"/>
      <c r="J568" s="38"/>
      <c r="K568" s="38"/>
      <c r="L568" s="38"/>
      <c r="M568" s="38"/>
      <c r="N568" s="38"/>
      <c r="O568" s="38"/>
      <c r="P568" s="38"/>
      <c r="Q568" s="38"/>
      <c r="R568" s="38"/>
      <c r="S568" s="38"/>
      <c r="AC568" s="38"/>
      <c r="AD568" s="38"/>
      <c r="AE568" s="38"/>
      <c r="AF568" s="38"/>
      <c r="AG568" s="38"/>
      <c r="AH568" s="38"/>
      <c r="AI568" s="38"/>
      <c r="AJ568" s="38"/>
      <c r="AK568" s="38"/>
      <c r="AL568" s="38"/>
    </row>
    <row r="569" spans="1:38">
      <c r="A569" s="71"/>
      <c r="B569" s="71"/>
      <c r="C569" s="38"/>
      <c r="D569" s="71"/>
      <c r="E569" s="38"/>
      <c r="F569" s="71"/>
      <c r="G569" s="38"/>
      <c r="H569" s="71"/>
      <c r="I569" s="38"/>
      <c r="J569" s="38"/>
      <c r="K569" s="38"/>
      <c r="L569" s="38"/>
      <c r="M569" s="38"/>
      <c r="N569" s="38"/>
      <c r="O569" s="38"/>
      <c r="P569" s="38"/>
      <c r="Q569" s="38"/>
      <c r="R569" s="38"/>
      <c r="S569" s="38"/>
      <c r="AC569" s="38"/>
      <c r="AD569" s="38"/>
      <c r="AE569" s="38"/>
      <c r="AF569" s="38"/>
      <c r="AG569" s="38"/>
      <c r="AH569" s="38"/>
      <c r="AI569" s="38"/>
      <c r="AJ569" s="38"/>
      <c r="AK569" s="38"/>
      <c r="AL569" s="38"/>
    </row>
    <row r="570" spans="1:38">
      <c r="A570" s="71"/>
      <c r="B570" s="71"/>
      <c r="C570" s="38"/>
      <c r="D570" s="71"/>
      <c r="E570" s="38"/>
      <c r="F570" s="71"/>
      <c r="G570" s="38"/>
      <c r="H570" s="71"/>
      <c r="I570" s="38"/>
      <c r="J570" s="38"/>
      <c r="K570" s="38"/>
      <c r="L570" s="38"/>
      <c r="M570" s="38"/>
      <c r="N570" s="38"/>
      <c r="O570" s="38"/>
      <c r="P570" s="38"/>
      <c r="Q570" s="38"/>
      <c r="R570" s="38"/>
      <c r="S570" s="38"/>
      <c r="AC570" s="38"/>
      <c r="AD570" s="38"/>
      <c r="AE570" s="38"/>
      <c r="AF570" s="38"/>
      <c r="AG570" s="38"/>
      <c r="AH570" s="38"/>
      <c r="AI570" s="38"/>
      <c r="AJ570" s="38"/>
      <c r="AK570" s="38"/>
      <c r="AL570" s="38"/>
    </row>
    <row r="571" spans="1:38">
      <c r="A571" s="71"/>
      <c r="B571" s="71"/>
      <c r="C571" s="38"/>
      <c r="D571" s="71"/>
      <c r="E571" s="38"/>
      <c r="F571" s="71"/>
      <c r="G571" s="38"/>
      <c r="H571" s="71"/>
      <c r="I571" s="38"/>
      <c r="J571" s="38"/>
      <c r="K571" s="38"/>
      <c r="L571" s="38"/>
      <c r="M571" s="38"/>
      <c r="N571" s="38"/>
      <c r="O571" s="38"/>
      <c r="P571" s="38"/>
      <c r="Q571" s="38"/>
      <c r="R571" s="38"/>
      <c r="S571" s="38"/>
      <c r="AC571" s="38"/>
      <c r="AD571" s="38"/>
      <c r="AE571" s="38"/>
      <c r="AF571" s="38"/>
      <c r="AG571" s="38"/>
      <c r="AH571" s="38"/>
      <c r="AI571" s="38"/>
      <c r="AJ571" s="38"/>
      <c r="AK571" s="38"/>
      <c r="AL571" s="38"/>
    </row>
    <row r="572" spans="1:38">
      <c r="A572" s="71"/>
      <c r="B572" s="71"/>
      <c r="C572" s="38"/>
      <c r="D572" s="71"/>
      <c r="E572" s="38"/>
      <c r="F572" s="71"/>
      <c r="G572" s="38"/>
      <c r="H572" s="71"/>
      <c r="I572" s="38"/>
      <c r="J572" s="38"/>
      <c r="K572" s="38"/>
      <c r="L572" s="38"/>
      <c r="M572" s="38"/>
      <c r="N572" s="38"/>
      <c r="O572" s="38"/>
      <c r="P572" s="38"/>
      <c r="Q572" s="38"/>
      <c r="R572" s="38"/>
      <c r="S572" s="38"/>
      <c r="AC572" s="38"/>
      <c r="AD572" s="38"/>
      <c r="AE572" s="38"/>
      <c r="AF572" s="38"/>
      <c r="AG572" s="38"/>
      <c r="AH572" s="38"/>
      <c r="AI572" s="38"/>
      <c r="AJ572" s="38"/>
      <c r="AK572" s="38"/>
      <c r="AL572" s="38"/>
    </row>
    <row r="573" spans="1:38">
      <c r="A573" s="71"/>
      <c r="B573" s="71"/>
      <c r="C573" s="38"/>
      <c r="D573" s="71"/>
      <c r="E573" s="38"/>
      <c r="F573" s="71"/>
      <c r="G573" s="38"/>
      <c r="H573" s="71"/>
      <c r="I573" s="38"/>
      <c r="J573" s="38"/>
      <c r="K573" s="38"/>
      <c r="L573" s="38"/>
      <c r="M573" s="38"/>
      <c r="N573" s="38"/>
      <c r="O573" s="38"/>
      <c r="P573" s="38"/>
      <c r="Q573" s="38"/>
      <c r="R573" s="38"/>
      <c r="S573" s="38"/>
      <c r="AC573" s="38"/>
      <c r="AD573" s="38"/>
      <c r="AE573" s="38"/>
      <c r="AF573" s="38"/>
      <c r="AG573" s="38"/>
      <c r="AH573" s="38"/>
      <c r="AI573" s="38"/>
      <c r="AJ573" s="38"/>
      <c r="AK573" s="38"/>
      <c r="AL573" s="38"/>
    </row>
    <row r="574" spans="1:38">
      <c r="A574" s="71"/>
      <c r="B574" s="71"/>
      <c r="C574" s="38"/>
      <c r="D574" s="71"/>
      <c r="E574" s="38"/>
      <c r="F574" s="71"/>
      <c r="G574" s="38"/>
      <c r="H574" s="71"/>
      <c r="I574" s="38"/>
      <c r="J574" s="38"/>
      <c r="K574" s="38"/>
      <c r="L574" s="38"/>
      <c r="M574" s="38"/>
      <c r="N574" s="38"/>
      <c r="O574" s="38"/>
      <c r="P574" s="38"/>
      <c r="Q574" s="38"/>
      <c r="R574" s="38"/>
      <c r="S574" s="38"/>
      <c r="AC574" s="38"/>
      <c r="AD574" s="38"/>
      <c r="AE574" s="38"/>
      <c r="AF574" s="38"/>
      <c r="AG574" s="38"/>
      <c r="AH574" s="38"/>
      <c r="AI574" s="38"/>
      <c r="AJ574" s="38"/>
      <c r="AK574" s="38"/>
      <c r="AL574" s="38"/>
    </row>
    <row r="575" spans="1:38">
      <c r="A575" s="71"/>
      <c r="B575" s="71"/>
      <c r="C575" s="38"/>
      <c r="D575" s="71"/>
      <c r="E575" s="38"/>
      <c r="F575" s="71"/>
      <c r="G575" s="38"/>
      <c r="H575" s="71"/>
      <c r="I575" s="38"/>
      <c r="J575" s="38"/>
      <c r="K575" s="38"/>
      <c r="L575" s="38"/>
      <c r="M575" s="38"/>
      <c r="N575" s="38"/>
      <c r="O575" s="38"/>
      <c r="P575" s="38"/>
      <c r="Q575" s="38"/>
      <c r="R575" s="38"/>
      <c r="S575" s="38"/>
      <c r="AC575" s="38"/>
      <c r="AD575" s="38"/>
      <c r="AE575" s="38"/>
      <c r="AF575" s="38"/>
      <c r="AG575" s="38"/>
      <c r="AH575" s="38"/>
      <c r="AI575" s="38"/>
      <c r="AJ575" s="38"/>
      <c r="AK575" s="38"/>
      <c r="AL575" s="38"/>
    </row>
    <row r="576" spans="1:38">
      <c r="A576" s="71"/>
      <c r="B576" s="71"/>
      <c r="C576" s="38"/>
      <c r="D576" s="71"/>
      <c r="E576" s="38"/>
      <c r="F576" s="71"/>
      <c r="G576" s="38"/>
      <c r="H576" s="71"/>
      <c r="I576" s="38"/>
      <c r="J576" s="38"/>
      <c r="K576" s="38"/>
      <c r="L576" s="38"/>
      <c r="M576" s="38"/>
      <c r="N576" s="38"/>
      <c r="O576" s="38"/>
      <c r="P576" s="38"/>
      <c r="Q576" s="38"/>
      <c r="R576" s="38"/>
      <c r="S576" s="38"/>
      <c r="AC576" s="38"/>
      <c r="AD576" s="38"/>
      <c r="AE576" s="38"/>
      <c r="AF576" s="38"/>
      <c r="AG576" s="38"/>
      <c r="AH576" s="38"/>
      <c r="AI576" s="38"/>
      <c r="AJ576" s="38"/>
      <c r="AK576" s="38"/>
      <c r="AL576" s="38"/>
    </row>
    <row r="577" spans="1:38">
      <c r="A577" s="71"/>
      <c r="B577" s="71"/>
      <c r="C577" s="38"/>
      <c r="D577" s="71"/>
      <c r="E577" s="38"/>
      <c r="F577" s="71"/>
      <c r="G577" s="38"/>
      <c r="H577" s="71"/>
      <c r="I577" s="38"/>
      <c r="J577" s="38"/>
      <c r="K577" s="38"/>
      <c r="L577" s="38"/>
      <c r="M577" s="38"/>
      <c r="N577" s="38"/>
      <c r="O577" s="38"/>
      <c r="P577" s="38"/>
      <c r="Q577" s="38"/>
      <c r="R577" s="38"/>
      <c r="S577" s="38"/>
      <c r="AC577" s="38"/>
      <c r="AD577" s="38"/>
      <c r="AE577" s="38"/>
      <c r="AF577" s="38"/>
      <c r="AG577" s="38"/>
      <c r="AH577" s="38"/>
      <c r="AI577" s="38"/>
      <c r="AJ577" s="38"/>
      <c r="AK577" s="38"/>
      <c r="AL577" s="38"/>
    </row>
    <row r="578" spans="1:38">
      <c r="A578" s="71"/>
      <c r="B578" s="71"/>
      <c r="C578" s="38"/>
      <c r="D578" s="71"/>
      <c r="E578" s="38"/>
      <c r="F578" s="71"/>
      <c r="G578" s="38"/>
      <c r="H578" s="71"/>
      <c r="I578" s="38"/>
      <c r="J578" s="38"/>
      <c r="K578" s="38"/>
      <c r="L578" s="38"/>
      <c r="M578" s="38"/>
      <c r="N578" s="38"/>
      <c r="O578" s="38"/>
      <c r="P578" s="38"/>
      <c r="Q578" s="38"/>
      <c r="R578" s="38"/>
      <c r="S578" s="38"/>
      <c r="AC578" s="38"/>
      <c r="AD578" s="38"/>
      <c r="AE578" s="38"/>
      <c r="AF578" s="38"/>
      <c r="AG578" s="38"/>
      <c r="AH578" s="38"/>
      <c r="AI578" s="38"/>
      <c r="AJ578" s="38"/>
      <c r="AK578" s="38"/>
      <c r="AL578" s="38"/>
    </row>
    <row r="579" spans="1:38">
      <c r="A579" s="71"/>
      <c r="B579" s="71"/>
      <c r="C579" s="38"/>
      <c r="D579" s="71"/>
      <c r="E579" s="38"/>
      <c r="F579" s="71"/>
      <c r="G579" s="38"/>
      <c r="H579" s="71"/>
      <c r="I579" s="38"/>
      <c r="J579" s="38"/>
      <c r="K579" s="38"/>
      <c r="L579" s="38"/>
      <c r="M579" s="38"/>
      <c r="N579" s="38"/>
      <c r="O579" s="38"/>
      <c r="P579" s="38"/>
      <c r="Q579" s="38"/>
      <c r="R579" s="38"/>
      <c r="S579" s="38"/>
      <c r="AC579" s="38"/>
      <c r="AD579" s="38"/>
      <c r="AE579" s="38"/>
      <c r="AF579" s="38"/>
      <c r="AG579" s="38"/>
      <c r="AH579" s="38"/>
      <c r="AI579" s="38"/>
      <c r="AJ579" s="38"/>
      <c r="AK579" s="38"/>
      <c r="AL579" s="38"/>
    </row>
    <row r="580" spans="1:38">
      <c r="A580" s="71"/>
      <c r="B580" s="71"/>
      <c r="C580" s="38"/>
      <c r="D580" s="71"/>
      <c r="E580" s="38"/>
      <c r="F580" s="71"/>
      <c r="G580" s="38"/>
      <c r="H580" s="71"/>
      <c r="I580" s="38"/>
      <c r="J580" s="38"/>
      <c r="K580" s="38"/>
      <c r="L580" s="38"/>
      <c r="M580" s="38"/>
      <c r="N580" s="38"/>
      <c r="O580" s="38"/>
      <c r="P580" s="38"/>
      <c r="Q580" s="38"/>
      <c r="R580" s="38"/>
      <c r="S580" s="38"/>
      <c r="AC580" s="38"/>
      <c r="AD580" s="38"/>
      <c r="AE580" s="38"/>
      <c r="AF580" s="38"/>
      <c r="AG580" s="38"/>
      <c r="AH580" s="38"/>
      <c r="AI580" s="38"/>
      <c r="AJ580" s="38"/>
      <c r="AK580" s="38"/>
      <c r="AL580" s="38"/>
    </row>
    <row r="581" spans="1:38">
      <c r="A581" s="71"/>
      <c r="B581" s="71"/>
      <c r="C581" s="38"/>
      <c r="D581" s="71"/>
      <c r="E581" s="38"/>
      <c r="F581" s="71"/>
      <c r="G581" s="38"/>
      <c r="H581" s="71"/>
      <c r="I581" s="38"/>
      <c r="J581" s="38"/>
      <c r="K581" s="38"/>
      <c r="L581" s="38"/>
      <c r="M581" s="38"/>
      <c r="N581" s="38"/>
      <c r="O581" s="38"/>
      <c r="P581" s="38"/>
      <c r="Q581" s="38"/>
      <c r="R581" s="38"/>
      <c r="S581" s="38"/>
      <c r="AC581" s="38"/>
      <c r="AD581" s="38"/>
      <c r="AE581" s="38"/>
      <c r="AF581" s="38"/>
      <c r="AG581" s="38"/>
      <c r="AH581" s="38"/>
      <c r="AI581" s="38"/>
      <c r="AJ581" s="38"/>
      <c r="AK581" s="38"/>
      <c r="AL581" s="38"/>
    </row>
    <row r="582" spans="1:38">
      <c r="A582" s="71"/>
      <c r="B582" s="71"/>
      <c r="C582" s="38"/>
      <c r="D582" s="71"/>
      <c r="E582" s="38"/>
      <c r="F582" s="71"/>
      <c r="G582" s="38"/>
      <c r="H582" s="71"/>
      <c r="I582" s="38"/>
      <c r="J582" s="38"/>
      <c r="K582" s="38"/>
      <c r="L582" s="38"/>
      <c r="M582" s="38"/>
      <c r="N582" s="38"/>
      <c r="O582" s="38"/>
      <c r="P582" s="38"/>
      <c r="Q582" s="38"/>
      <c r="R582" s="38"/>
      <c r="S582" s="38"/>
      <c r="AC582" s="38"/>
      <c r="AD582" s="38"/>
      <c r="AE582" s="38"/>
      <c r="AF582" s="38"/>
      <c r="AG582" s="38"/>
      <c r="AH582" s="38"/>
      <c r="AI582" s="38"/>
      <c r="AJ582" s="38"/>
      <c r="AK582" s="38"/>
      <c r="AL582" s="38"/>
    </row>
    <row r="583" spans="1:38">
      <c r="A583" s="71"/>
      <c r="B583" s="71"/>
      <c r="C583" s="38"/>
      <c r="D583" s="71"/>
      <c r="E583" s="38"/>
      <c r="F583" s="71"/>
      <c r="G583" s="38"/>
      <c r="H583" s="71"/>
      <c r="I583" s="38"/>
      <c r="J583" s="38"/>
      <c r="K583" s="38"/>
      <c r="L583" s="38"/>
      <c r="M583" s="38"/>
      <c r="N583" s="38"/>
      <c r="O583" s="38"/>
      <c r="P583" s="38"/>
      <c r="Q583" s="38"/>
      <c r="R583" s="38"/>
      <c r="S583" s="38"/>
      <c r="AC583" s="38"/>
      <c r="AD583" s="38"/>
      <c r="AE583" s="38"/>
      <c r="AF583" s="38"/>
      <c r="AG583" s="38"/>
      <c r="AH583" s="38"/>
      <c r="AI583" s="38"/>
      <c r="AJ583" s="38"/>
      <c r="AK583" s="38"/>
      <c r="AL583" s="38"/>
    </row>
    <row r="584" spans="1:38">
      <c r="A584" s="71"/>
      <c r="B584" s="71"/>
      <c r="C584" s="38"/>
      <c r="D584" s="71"/>
      <c r="E584" s="38"/>
      <c r="F584" s="71"/>
      <c r="G584" s="38"/>
      <c r="H584" s="71"/>
      <c r="I584" s="38"/>
      <c r="J584" s="38"/>
      <c r="K584" s="38"/>
      <c r="L584" s="38"/>
      <c r="M584" s="38"/>
      <c r="N584" s="38"/>
      <c r="O584" s="38"/>
      <c r="P584" s="38"/>
      <c r="Q584" s="38"/>
      <c r="R584" s="38"/>
      <c r="S584" s="38"/>
      <c r="AC584" s="38"/>
      <c r="AD584" s="38"/>
      <c r="AE584" s="38"/>
      <c r="AF584" s="38"/>
      <c r="AG584" s="38"/>
      <c r="AH584" s="38"/>
      <c r="AI584" s="38"/>
      <c r="AJ584" s="38"/>
      <c r="AK584" s="38"/>
      <c r="AL584" s="38"/>
    </row>
    <row r="585" spans="1:38">
      <c r="A585" s="71"/>
      <c r="B585" s="71"/>
      <c r="C585" s="38"/>
      <c r="D585" s="71"/>
      <c r="E585" s="38"/>
      <c r="F585" s="71"/>
      <c r="G585" s="38"/>
      <c r="H585" s="71"/>
      <c r="I585" s="38"/>
      <c r="J585" s="38"/>
      <c r="K585" s="38"/>
      <c r="L585" s="38"/>
      <c r="M585" s="38"/>
      <c r="N585" s="38"/>
      <c r="O585" s="38"/>
      <c r="P585" s="38"/>
      <c r="Q585" s="38"/>
      <c r="R585" s="38"/>
      <c r="S585" s="38"/>
      <c r="AC585" s="38"/>
      <c r="AD585" s="38"/>
      <c r="AE585" s="38"/>
      <c r="AF585" s="38"/>
      <c r="AG585" s="38"/>
      <c r="AH585" s="38"/>
      <c r="AI585" s="38"/>
      <c r="AJ585" s="38"/>
      <c r="AK585" s="38"/>
      <c r="AL585" s="38"/>
    </row>
    <row r="586" spans="1:38">
      <c r="A586" s="71"/>
      <c r="B586" s="71"/>
      <c r="C586" s="38"/>
      <c r="D586" s="71"/>
      <c r="E586" s="38"/>
      <c r="F586" s="71"/>
      <c r="G586" s="38"/>
      <c r="H586" s="71"/>
      <c r="I586" s="38"/>
      <c r="J586" s="38"/>
      <c r="K586" s="38"/>
      <c r="L586" s="38"/>
      <c r="M586" s="38"/>
      <c r="N586" s="38"/>
      <c r="O586" s="38"/>
      <c r="P586" s="38"/>
      <c r="Q586" s="38"/>
      <c r="R586" s="38"/>
      <c r="S586" s="38"/>
      <c r="AC586" s="38"/>
      <c r="AD586" s="38"/>
      <c r="AE586" s="38"/>
      <c r="AF586" s="38"/>
      <c r="AG586" s="38"/>
      <c r="AH586" s="38"/>
      <c r="AI586" s="38"/>
      <c r="AJ586" s="38"/>
      <c r="AK586" s="38"/>
      <c r="AL586" s="38"/>
    </row>
    <row r="587" spans="1:38">
      <c r="A587" s="71"/>
      <c r="B587" s="71"/>
      <c r="C587" s="38"/>
      <c r="D587" s="71"/>
      <c r="E587" s="38"/>
      <c r="F587" s="71"/>
      <c r="G587" s="38"/>
      <c r="H587" s="71"/>
      <c r="I587" s="38"/>
      <c r="J587" s="38"/>
      <c r="K587" s="38"/>
      <c r="L587" s="38"/>
      <c r="M587" s="38"/>
      <c r="N587" s="38"/>
      <c r="O587" s="38"/>
      <c r="P587" s="38"/>
      <c r="Q587" s="38"/>
      <c r="R587" s="38"/>
      <c r="S587" s="38"/>
      <c r="AC587" s="38"/>
      <c r="AD587" s="38"/>
      <c r="AE587" s="38"/>
      <c r="AF587" s="38"/>
      <c r="AG587" s="38"/>
      <c r="AH587" s="38"/>
      <c r="AI587" s="38"/>
      <c r="AJ587" s="38"/>
      <c r="AK587" s="38"/>
      <c r="AL587" s="38"/>
    </row>
    <row r="588" spans="1:38">
      <c r="A588" s="71"/>
      <c r="B588" s="71"/>
      <c r="C588" s="38"/>
      <c r="D588" s="71"/>
      <c r="E588" s="38"/>
      <c r="F588" s="71"/>
      <c r="G588" s="38"/>
      <c r="H588" s="71"/>
      <c r="I588" s="38"/>
      <c r="J588" s="38"/>
      <c r="K588" s="38"/>
      <c r="L588" s="38"/>
      <c r="M588" s="38"/>
      <c r="N588" s="38"/>
      <c r="O588" s="38"/>
      <c r="P588" s="38"/>
      <c r="Q588" s="38"/>
      <c r="R588" s="38"/>
      <c r="S588" s="38"/>
      <c r="AC588" s="38"/>
      <c r="AD588" s="38"/>
      <c r="AE588" s="38"/>
      <c r="AF588" s="38"/>
      <c r="AG588" s="38"/>
      <c r="AH588" s="38"/>
      <c r="AI588" s="38"/>
      <c r="AJ588" s="38"/>
      <c r="AK588" s="38"/>
      <c r="AL588" s="38"/>
    </row>
    <row r="589" spans="1:38">
      <c r="A589" s="71"/>
      <c r="B589" s="71"/>
      <c r="C589" s="38"/>
      <c r="D589" s="71"/>
      <c r="E589" s="38"/>
      <c r="F589" s="71"/>
      <c r="G589" s="38"/>
      <c r="H589" s="71"/>
      <c r="I589" s="38"/>
      <c r="J589" s="38"/>
      <c r="K589" s="38"/>
      <c r="L589" s="38"/>
      <c r="M589" s="38"/>
      <c r="N589" s="38"/>
      <c r="O589" s="38"/>
      <c r="P589" s="38"/>
      <c r="Q589" s="38"/>
      <c r="R589" s="38"/>
      <c r="S589" s="38"/>
      <c r="AC589" s="38"/>
      <c r="AD589" s="38"/>
      <c r="AE589" s="38"/>
      <c r="AF589" s="38"/>
      <c r="AG589" s="38"/>
      <c r="AH589" s="38"/>
      <c r="AI589" s="38"/>
      <c r="AJ589" s="38"/>
      <c r="AK589" s="38"/>
      <c r="AL589" s="38"/>
    </row>
    <row r="590" spans="1:38">
      <c r="A590" s="71"/>
      <c r="B590" s="71"/>
      <c r="C590" s="38"/>
      <c r="D590" s="71"/>
      <c r="E590" s="38"/>
      <c r="F590" s="71"/>
      <c r="G590" s="38"/>
      <c r="H590" s="71"/>
      <c r="I590" s="38"/>
      <c r="J590" s="38"/>
      <c r="K590" s="38"/>
      <c r="L590" s="38"/>
      <c r="M590" s="38"/>
      <c r="N590" s="38"/>
      <c r="O590" s="38"/>
      <c r="P590" s="38"/>
      <c r="Q590" s="38"/>
      <c r="R590" s="38"/>
      <c r="S590" s="38"/>
      <c r="AC590" s="38"/>
      <c r="AD590" s="38"/>
      <c r="AE590" s="38"/>
      <c r="AF590" s="38"/>
      <c r="AG590" s="38"/>
      <c r="AH590" s="38"/>
      <c r="AI590" s="38"/>
      <c r="AJ590" s="38"/>
      <c r="AK590" s="38"/>
      <c r="AL590" s="38"/>
    </row>
    <row r="591" spans="1:38">
      <c r="A591" s="71"/>
      <c r="B591" s="71"/>
      <c r="C591" s="38"/>
      <c r="D591" s="71"/>
      <c r="E591" s="38"/>
      <c r="F591" s="71"/>
      <c r="G591" s="38"/>
      <c r="H591" s="71"/>
      <c r="I591" s="38"/>
      <c r="J591" s="38"/>
      <c r="K591" s="38"/>
      <c r="L591" s="38"/>
      <c r="M591" s="38"/>
      <c r="N591" s="38"/>
      <c r="O591" s="38"/>
      <c r="P591" s="38"/>
      <c r="Q591" s="38"/>
      <c r="R591" s="38"/>
      <c r="S591" s="38"/>
      <c r="AC591" s="38"/>
      <c r="AD591" s="38"/>
      <c r="AE591" s="38"/>
      <c r="AF591" s="38"/>
      <c r="AG591" s="38"/>
      <c r="AH591" s="38"/>
      <c r="AI591" s="38"/>
      <c r="AJ591" s="38"/>
      <c r="AK591" s="38"/>
      <c r="AL591" s="38"/>
    </row>
    <row r="592" spans="1:38">
      <c r="A592" s="71"/>
      <c r="B592" s="71"/>
      <c r="C592" s="38"/>
      <c r="D592" s="71"/>
      <c r="E592" s="38"/>
      <c r="F592" s="71"/>
      <c r="G592" s="38"/>
      <c r="H592" s="71"/>
      <c r="I592" s="38"/>
      <c r="J592" s="38"/>
      <c r="K592" s="38"/>
      <c r="L592" s="38"/>
      <c r="M592" s="38"/>
      <c r="N592" s="38"/>
      <c r="O592" s="38"/>
      <c r="P592" s="38"/>
      <c r="Q592" s="38"/>
      <c r="R592" s="38"/>
      <c r="S592" s="38"/>
      <c r="AC592" s="38"/>
      <c r="AD592" s="38"/>
      <c r="AE592" s="38"/>
      <c r="AF592" s="38"/>
      <c r="AG592" s="38"/>
      <c r="AH592" s="38"/>
      <c r="AI592" s="38"/>
      <c r="AJ592" s="38"/>
      <c r="AK592" s="38"/>
      <c r="AL592" s="38"/>
    </row>
    <row r="593" spans="1:38">
      <c r="A593" s="71"/>
      <c r="B593" s="71"/>
      <c r="C593" s="38"/>
      <c r="D593" s="71"/>
      <c r="E593" s="38"/>
      <c r="F593" s="71"/>
      <c r="G593" s="38"/>
      <c r="H593" s="71"/>
      <c r="I593" s="38"/>
      <c r="J593" s="38"/>
      <c r="K593" s="38"/>
      <c r="L593" s="38"/>
      <c r="M593" s="38"/>
      <c r="N593" s="38"/>
      <c r="O593" s="38"/>
      <c r="P593" s="38"/>
      <c r="Q593" s="38"/>
      <c r="R593" s="38"/>
      <c r="S593" s="38"/>
      <c r="AC593" s="38"/>
      <c r="AD593" s="38"/>
      <c r="AE593" s="38"/>
      <c r="AF593" s="38"/>
      <c r="AG593" s="38"/>
      <c r="AH593" s="38"/>
      <c r="AI593" s="38"/>
      <c r="AJ593" s="38"/>
      <c r="AK593" s="38"/>
      <c r="AL593" s="38"/>
    </row>
    <row r="594" spans="1:38">
      <c r="A594" s="71"/>
      <c r="B594" s="71"/>
      <c r="C594" s="38"/>
      <c r="D594" s="71"/>
      <c r="E594" s="38"/>
      <c r="F594" s="71"/>
      <c r="G594" s="38"/>
      <c r="H594" s="71"/>
      <c r="I594" s="38"/>
      <c r="J594" s="38"/>
      <c r="K594" s="38"/>
      <c r="L594" s="38"/>
      <c r="M594" s="38"/>
      <c r="N594" s="38"/>
      <c r="O594" s="38"/>
      <c r="P594" s="38"/>
      <c r="Q594" s="38"/>
      <c r="R594" s="38"/>
      <c r="S594" s="38"/>
      <c r="AC594" s="38"/>
      <c r="AD594" s="38"/>
      <c r="AE594" s="38"/>
      <c r="AF594" s="38"/>
      <c r="AG594" s="38"/>
      <c r="AH594" s="38"/>
      <c r="AI594" s="38"/>
      <c r="AJ594" s="38"/>
      <c r="AK594" s="38"/>
      <c r="AL594" s="38"/>
    </row>
    <row r="595" spans="1:38">
      <c r="A595" s="71"/>
      <c r="B595" s="71"/>
      <c r="C595" s="38"/>
      <c r="D595" s="71"/>
      <c r="E595" s="38"/>
      <c r="F595" s="71"/>
      <c r="G595" s="38"/>
      <c r="H595" s="71"/>
      <c r="I595" s="38"/>
      <c r="J595" s="38"/>
      <c r="K595" s="38"/>
      <c r="L595" s="38"/>
      <c r="M595" s="38"/>
      <c r="N595" s="38"/>
      <c r="O595" s="38"/>
      <c r="P595" s="38"/>
      <c r="Q595" s="38"/>
      <c r="R595" s="38"/>
      <c r="S595" s="38"/>
      <c r="AC595" s="38"/>
      <c r="AD595" s="38"/>
      <c r="AE595" s="38"/>
      <c r="AF595" s="38"/>
      <c r="AG595" s="38"/>
      <c r="AH595" s="38"/>
      <c r="AI595" s="38"/>
      <c r="AJ595" s="38"/>
      <c r="AK595" s="38"/>
      <c r="AL595" s="38"/>
    </row>
    <row r="596" spans="1:38">
      <c r="A596" s="71"/>
      <c r="B596" s="71"/>
      <c r="C596" s="38"/>
      <c r="D596" s="71"/>
      <c r="E596" s="38"/>
      <c r="F596" s="71"/>
      <c r="G596" s="38"/>
      <c r="H596" s="71"/>
      <c r="I596" s="38"/>
      <c r="J596" s="38"/>
      <c r="K596" s="38"/>
      <c r="L596" s="38"/>
      <c r="M596" s="38"/>
      <c r="N596" s="38"/>
      <c r="O596" s="38"/>
      <c r="P596" s="38"/>
      <c r="Q596" s="38"/>
      <c r="R596" s="38"/>
      <c r="S596" s="38"/>
      <c r="AC596" s="38"/>
      <c r="AD596" s="38"/>
      <c r="AE596" s="38"/>
      <c r="AF596" s="38"/>
      <c r="AG596" s="38"/>
      <c r="AH596" s="38"/>
      <c r="AI596" s="38"/>
      <c r="AJ596" s="38"/>
      <c r="AK596" s="38"/>
      <c r="AL596" s="38"/>
    </row>
    <row r="597" spans="1:38">
      <c r="A597" s="71"/>
      <c r="B597" s="71"/>
      <c r="C597" s="38"/>
      <c r="D597" s="71"/>
      <c r="E597" s="38"/>
      <c r="F597" s="71"/>
      <c r="G597" s="38"/>
      <c r="H597" s="71"/>
      <c r="I597" s="38"/>
      <c r="J597" s="38"/>
      <c r="K597" s="38"/>
      <c r="L597" s="38"/>
      <c r="M597" s="38"/>
      <c r="N597" s="38"/>
      <c r="O597" s="38"/>
      <c r="P597" s="38"/>
      <c r="Q597" s="38"/>
      <c r="R597" s="38"/>
      <c r="S597" s="38"/>
      <c r="AC597" s="38"/>
      <c r="AD597" s="38"/>
      <c r="AE597" s="38"/>
      <c r="AF597" s="38"/>
      <c r="AG597" s="38"/>
      <c r="AH597" s="38"/>
      <c r="AI597" s="38"/>
      <c r="AJ597" s="38"/>
      <c r="AK597" s="38"/>
      <c r="AL597" s="38"/>
    </row>
    <row r="598" spans="1:38">
      <c r="A598" s="71"/>
      <c r="B598" s="71"/>
      <c r="C598" s="38"/>
      <c r="D598" s="71"/>
      <c r="E598" s="38"/>
      <c r="F598" s="71"/>
      <c r="G598" s="38"/>
      <c r="H598" s="71"/>
      <c r="I598" s="38"/>
      <c r="J598" s="38"/>
      <c r="K598" s="38"/>
      <c r="L598" s="38"/>
      <c r="M598" s="38"/>
      <c r="N598" s="38"/>
      <c r="O598" s="38"/>
      <c r="P598" s="38"/>
      <c r="Q598" s="38"/>
      <c r="R598" s="38"/>
      <c r="S598" s="38"/>
      <c r="AC598" s="38"/>
      <c r="AD598" s="38"/>
      <c r="AE598" s="38"/>
      <c r="AF598" s="38"/>
      <c r="AG598" s="38"/>
      <c r="AH598" s="38"/>
      <c r="AI598" s="38"/>
      <c r="AJ598" s="38"/>
      <c r="AK598" s="38"/>
      <c r="AL598" s="38"/>
    </row>
    <row r="599" spans="1:38">
      <c r="A599" s="71"/>
      <c r="B599" s="71"/>
      <c r="C599" s="38"/>
      <c r="D599" s="71"/>
      <c r="E599" s="38"/>
      <c r="F599" s="71"/>
      <c r="G599" s="38"/>
      <c r="H599" s="71"/>
      <c r="I599" s="38"/>
      <c r="J599" s="38"/>
      <c r="K599" s="38"/>
      <c r="L599" s="38"/>
      <c r="M599" s="38"/>
      <c r="N599" s="38"/>
      <c r="O599" s="38"/>
      <c r="P599" s="38"/>
      <c r="Q599" s="38"/>
      <c r="R599" s="38"/>
      <c r="S599" s="38"/>
      <c r="AC599" s="38"/>
      <c r="AD599" s="38"/>
      <c r="AE599" s="38"/>
      <c r="AF599" s="38"/>
      <c r="AG599" s="38"/>
      <c r="AH599" s="38"/>
      <c r="AI599" s="38"/>
      <c r="AJ599" s="38"/>
      <c r="AK599" s="38"/>
      <c r="AL599" s="38"/>
    </row>
    <row r="600" spans="1:38">
      <c r="A600" s="71"/>
      <c r="B600" s="71"/>
      <c r="C600" s="38"/>
      <c r="D600" s="71"/>
      <c r="E600" s="38"/>
      <c r="F600" s="71"/>
      <c r="G600" s="38"/>
      <c r="H600" s="71"/>
      <c r="I600" s="38"/>
      <c r="J600" s="38"/>
      <c r="K600" s="38"/>
      <c r="L600" s="38"/>
      <c r="M600" s="38"/>
      <c r="N600" s="38"/>
      <c r="O600" s="38"/>
      <c r="P600" s="38"/>
      <c r="Q600" s="38"/>
      <c r="R600" s="38"/>
      <c r="S600" s="38"/>
      <c r="AC600" s="38"/>
      <c r="AD600" s="38"/>
      <c r="AE600" s="38"/>
      <c r="AF600" s="38"/>
      <c r="AG600" s="38"/>
      <c r="AH600" s="38"/>
      <c r="AI600" s="38"/>
      <c r="AJ600" s="38"/>
      <c r="AK600" s="38"/>
      <c r="AL600" s="38"/>
    </row>
    <row r="601" spans="1:38">
      <c r="A601" s="71"/>
      <c r="B601" s="71"/>
      <c r="C601" s="38"/>
      <c r="D601" s="71"/>
      <c r="E601" s="38"/>
      <c r="F601" s="71"/>
      <c r="G601" s="38"/>
      <c r="H601" s="71"/>
      <c r="I601" s="38"/>
      <c r="J601" s="38"/>
      <c r="K601" s="38"/>
      <c r="L601" s="38"/>
      <c r="M601" s="38"/>
      <c r="N601" s="38"/>
      <c r="O601" s="38"/>
      <c r="P601" s="38"/>
      <c r="Q601" s="38"/>
      <c r="R601" s="38"/>
      <c r="S601" s="38"/>
      <c r="AC601" s="38"/>
      <c r="AD601" s="38"/>
      <c r="AE601" s="38"/>
      <c r="AF601" s="38"/>
      <c r="AG601" s="38"/>
      <c r="AH601" s="38"/>
      <c r="AI601" s="38"/>
      <c r="AJ601" s="38"/>
      <c r="AK601" s="38"/>
      <c r="AL601" s="38"/>
    </row>
    <row r="602" spans="1:38">
      <c r="A602" s="71"/>
      <c r="B602" s="71"/>
      <c r="C602" s="38"/>
      <c r="D602" s="71"/>
      <c r="E602" s="38"/>
      <c r="F602" s="71"/>
      <c r="G602" s="38"/>
      <c r="H602" s="71"/>
      <c r="I602" s="38"/>
      <c r="J602" s="38"/>
      <c r="K602" s="38"/>
      <c r="L602" s="38"/>
      <c r="M602" s="38"/>
      <c r="N602" s="38"/>
      <c r="O602" s="38"/>
      <c r="P602" s="38"/>
      <c r="Q602" s="38"/>
      <c r="R602" s="38"/>
      <c r="S602" s="38"/>
      <c r="AC602" s="38"/>
      <c r="AD602" s="38"/>
      <c r="AE602" s="38"/>
      <c r="AF602" s="38"/>
      <c r="AG602" s="38"/>
      <c r="AH602" s="38"/>
      <c r="AI602" s="38"/>
      <c r="AJ602" s="38"/>
      <c r="AK602" s="38"/>
      <c r="AL602" s="38"/>
    </row>
    <row r="603" spans="1:38">
      <c r="A603" s="71"/>
      <c r="B603" s="71"/>
      <c r="C603" s="38"/>
      <c r="D603" s="71"/>
      <c r="E603" s="38"/>
      <c r="F603" s="71"/>
      <c r="G603" s="38"/>
      <c r="H603" s="71"/>
      <c r="I603" s="38"/>
      <c r="J603" s="38"/>
      <c r="K603" s="38"/>
      <c r="L603" s="38"/>
      <c r="M603" s="38"/>
      <c r="N603" s="38"/>
      <c r="O603" s="38"/>
      <c r="P603" s="38"/>
      <c r="Q603" s="38"/>
      <c r="R603" s="38"/>
      <c r="S603" s="38"/>
      <c r="AC603" s="38"/>
      <c r="AD603" s="38"/>
      <c r="AE603" s="38"/>
      <c r="AF603" s="38"/>
      <c r="AG603" s="38"/>
      <c r="AH603" s="38"/>
      <c r="AI603" s="38"/>
      <c r="AJ603" s="38"/>
      <c r="AK603" s="38"/>
      <c r="AL603" s="38"/>
    </row>
    <row r="604" spans="1:38">
      <c r="A604" s="71"/>
      <c r="B604" s="71"/>
      <c r="C604" s="38"/>
      <c r="D604" s="71"/>
      <c r="E604" s="38"/>
      <c r="F604" s="71"/>
      <c r="G604" s="38"/>
      <c r="H604" s="71"/>
      <c r="I604" s="38"/>
      <c r="J604" s="38"/>
      <c r="K604" s="38"/>
      <c r="L604" s="38"/>
      <c r="M604" s="38"/>
      <c r="N604" s="38"/>
      <c r="O604" s="38"/>
      <c r="P604" s="38"/>
      <c r="Q604" s="38"/>
      <c r="R604" s="38"/>
      <c r="S604" s="38"/>
      <c r="AC604" s="38"/>
      <c r="AD604" s="38"/>
      <c r="AE604" s="38"/>
      <c r="AF604" s="38"/>
      <c r="AG604" s="38"/>
      <c r="AH604" s="38"/>
      <c r="AI604" s="38"/>
      <c r="AJ604" s="38"/>
      <c r="AK604" s="38"/>
      <c r="AL604" s="38"/>
    </row>
    <row r="605" spans="1:38">
      <c r="A605" s="71"/>
      <c r="B605" s="71"/>
      <c r="C605" s="38"/>
      <c r="D605" s="71"/>
      <c r="E605" s="38"/>
      <c r="F605" s="71"/>
      <c r="G605" s="38"/>
      <c r="H605" s="71"/>
      <c r="I605" s="38"/>
      <c r="J605" s="38"/>
      <c r="K605" s="38"/>
      <c r="L605" s="38"/>
      <c r="M605" s="38"/>
      <c r="N605" s="38"/>
      <c r="O605" s="38"/>
      <c r="P605" s="38"/>
      <c r="Q605" s="38"/>
      <c r="R605" s="38"/>
      <c r="S605" s="38"/>
      <c r="AC605" s="38"/>
      <c r="AD605" s="38"/>
      <c r="AE605" s="38"/>
      <c r="AF605" s="38"/>
      <c r="AG605" s="38"/>
      <c r="AH605" s="38"/>
      <c r="AI605" s="38"/>
      <c r="AJ605" s="38"/>
      <c r="AK605" s="38"/>
      <c r="AL605" s="38"/>
    </row>
    <row r="606" spans="1:38">
      <c r="A606" s="71"/>
      <c r="B606" s="71"/>
      <c r="C606" s="38"/>
      <c r="D606" s="71"/>
      <c r="E606" s="38"/>
      <c r="F606" s="71"/>
      <c r="G606" s="38"/>
      <c r="H606" s="71"/>
      <c r="I606" s="38"/>
      <c r="J606" s="38"/>
      <c r="K606" s="38"/>
      <c r="L606" s="38"/>
      <c r="M606" s="38"/>
      <c r="N606" s="38"/>
      <c r="O606" s="38"/>
      <c r="P606" s="38"/>
      <c r="Q606" s="38"/>
      <c r="R606" s="38"/>
      <c r="S606" s="38"/>
      <c r="AC606" s="38"/>
      <c r="AD606" s="38"/>
      <c r="AE606" s="38"/>
      <c r="AF606" s="38"/>
      <c r="AG606" s="38"/>
      <c r="AH606" s="38"/>
      <c r="AI606" s="38"/>
      <c r="AJ606" s="38"/>
      <c r="AK606" s="38"/>
      <c r="AL606" s="38"/>
    </row>
    <row r="607" spans="1:38">
      <c r="A607" s="71"/>
      <c r="B607" s="71"/>
      <c r="C607" s="38"/>
      <c r="D607" s="71"/>
      <c r="E607" s="38"/>
      <c r="F607" s="71"/>
      <c r="G607" s="38"/>
      <c r="H607" s="71"/>
      <c r="I607" s="38"/>
      <c r="J607" s="38"/>
      <c r="K607" s="38"/>
      <c r="L607" s="38"/>
      <c r="M607" s="38"/>
      <c r="N607" s="38"/>
      <c r="O607" s="38"/>
      <c r="P607" s="38"/>
      <c r="Q607" s="38"/>
      <c r="R607" s="38"/>
      <c r="S607" s="38"/>
      <c r="AC607" s="38"/>
      <c r="AD607" s="38"/>
      <c r="AE607" s="38"/>
      <c r="AF607" s="38"/>
      <c r="AG607" s="38"/>
      <c r="AH607" s="38"/>
      <c r="AI607" s="38"/>
      <c r="AJ607" s="38"/>
      <c r="AK607" s="38"/>
      <c r="AL607" s="38"/>
    </row>
    <row r="608" spans="1:38">
      <c r="A608" s="71"/>
      <c r="B608" s="71"/>
      <c r="C608" s="38"/>
      <c r="D608" s="71"/>
      <c r="E608" s="38"/>
      <c r="F608" s="71"/>
      <c r="G608" s="38"/>
      <c r="H608" s="71"/>
      <c r="I608" s="38"/>
      <c r="J608" s="38"/>
      <c r="K608" s="38"/>
      <c r="L608" s="38"/>
      <c r="M608" s="38"/>
      <c r="N608" s="38"/>
      <c r="O608" s="38"/>
      <c r="P608" s="38"/>
      <c r="Q608" s="38"/>
      <c r="R608" s="38"/>
      <c r="S608" s="38"/>
      <c r="AC608" s="38"/>
      <c r="AD608" s="38"/>
      <c r="AE608" s="38"/>
      <c r="AF608" s="38"/>
      <c r="AG608" s="38"/>
      <c r="AH608" s="38"/>
      <c r="AI608" s="38"/>
      <c r="AJ608" s="38"/>
      <c r="AK608" s="38"/>
      <c r="AL608" s="38"/>
    </row>
    <row r="609" spans="1:38">
      <c r="A609" s="71"/>
      <c r="B609" s="71"/>
      <c r="C609" s="38"/>
      <c r="D609" s="71"/>
      <c r="E609" s="38"/>
      <c r="F609" s="71"/>
      <c r="G609" s="38"/>
      <c r="H609" s="71"/>
      <c r="I609" s="38"/>
      <c r="J609" s="38"/>
      <c r="K609" s="38"/>
      <c r="L609" s="38"/>
      <c r="M609" s="38"/>
      <c r="N609" s="38"/>
      <c r="O609" s="38"/>
      <c r="P609" s="38"/>
      <c r="Q609" s="38"/>
      <c r="R609" s="38"/>
      <c r="S609" s="38"/>
      <c r="AC609" s="38"/>
      <c r="AD609" s="38"/>
      <c r="AE609" s="38"/>
      <c r="AF609" s="38"/>
      <c r="AG609" s="38"/>
      <c r="AH609" s="38"/>
      <c r="AI609" s="38"/>
      <c r="AJ609" s="38"/>
      <c r="AK609" s="38"/>
      <c r="AL609" s="38"/>
    </row>
    <row r="610" spans="1:38">
      <c r="A610" s="71"/>
      <c r="B610" s="71"/>
      <c r="C610" s="38"/>
      <c r="D610" s="71"/>
      <c r="E610" s="38"/>
      <c r="F610" s="71"/>
      <c r="G610" s="38"/>
      <c r="H610" s="71"/>
      <c r="I610" s="38"/>
      <c r="J610" s="38"/>
      <c r="K610" s="38"/>
      <c r="L610" s="38"/>
      <c r="M610" s="38"/>
      <c r="N610" s="38"/>
      <c r="O610" s="38"/>
      <c r="P610" s="38"/>
      <c r="Q610" s="38"/>
      <c r="R610" s="38"/>
      <c r="S610" s="38"/>
      <c r="AC610" s="38"/>
      <c r="AD610" s="38"/>
      <c r="AE610" s="38"/>
      <c r="AF610" s="38"/>
      <c r="AG610" s="38"/>
      <c r="AH610" s="38"/>
      <c r="AI610" s="38"/>
      <c r="AJ610" s="38"/>
      <c r="AK610" s="38"/>
      <c r="AL610" s="38"/>
    </row>
    <row r="611" spans="1:38">
      <c r="A611" s="71"/>
      <c r="B611" s="71"/>
      <c r="C611" s="38"/>
      <c r="D611" s="71"/>
      <c r="E611" s="38"/>
      <c r="F611" s="71"/>
      <c r="G611" s="38"/>
      <c r="H611" s="71"/>
      <c r="I611" s="38"/>
      <c r="J611" s="38"/>
      <c r="K611" s="38"/>
      <c r="L611" s="38"/>
      <c r="M611" s="38"/>
      <c r="N611" s="38"/>
      <c r="O611" s="38"/>
      <c r="P611" s="38"/>
      <c r="Q611" s="38"/>
      <c r="R611" s="38"/>
      <c r="S611" s="38"/>
      <c r="AC611" s="38"/>
      <c r="AD611" s="38"/>
      <c r="AE611" s="38"/>
      <c r="AF611" s="38"/>
      <c r="AG611" s="38"/>
      <c r="AH611" s="38"/>
      <c r="AI611" s="38"/>
      <c r="AJ611" s="38"/>
      <c r="AK611" s="38"/>
      <c r="AL611" s="38"/>
    </row>
    <row r="612" spans="1:38">
      <c r="A612" s="71"/>
      <c r="B612" s="71"/>
      <c r="C612" s="38"/>
      <c r="D612" s="71"/>
      <c r="E612" s="38"/>
      <c r="F612" s="71"/>
      <c r="G612" s="38"/>
      <c r="H612" s="71"/>
      <c r="I612" s="38"/>
      <c r="J612" s="38"/>
      <c r="K612" s="38"/>
      <c r="L612" s="38"/>
      <c r="M612" s="38"/>
      <c r="N612" s="38"/>
      <c r="O612" s="38"/>
      <c r="P612" s="38"/>
      <c r="Q612" s="38"/>
      <c r="R612" s="38"/>
      <c r="S612" s="38"/>
      <c r="AC612" s="38"/>
      <c r="AD612" s="38"/>
      <c r="AE612" s="38"/>
      <c r="AF612" s="38"/>
      <c r="AG612" s="38"/>
      <c r="AH612" s="38"/>
      <c r="AI612" s="38"/>
      <c r="AJ612" s="38"/>
      <c r="AK612" s="38"/>
      <c r="AL612" s="38"/>
    </row>
    <row r="613" spans="1:38">
      <c r="A613" s="71"/>
      <c r="B613" s="71"/>
      <c r="C613" s="38"/>
      <c r="D613" s="71"/>
      <c r="E613" s="38"/>
      <c r="F613" s="71"/>
      <c r="G613" s="38"/>
      <c r="H613" s="71"/>
      <c r="I613" s="38"/>
      <c r="J613" s="38"/>
      <c r="K613" s="38"/>
      <c r="L613" s="38"/>
      <c r="M613" s="38"/>
      <c r="N613" s="38"/>
      <c r="O613" s="38"/>
      <c r="P613" s="38"/>
      <c r="Q613" s="38"/>
      <c r="R613" s="38"/>
      <c r="S613" s="38"/>
      <c r="AC613" s="38"/>
      <c r="AD613" s="38"/>
      <c r="AE613" s="38"/>
      <c r="AF613" s="38"/>
      <c r="AG613" s="38"/>
      <c r="AH613" s="38"/>
      <c r="AI613" s="38"/>
      <c r="AJ613" s="38"/>
      <c r="AK613" s="38"/>
      <c r="AL613" s="38"/>
    </row>
    <row r="614" spans="1:38">
      <c r="A614" s="71"/>
      <c r="B614" s="71"/>
      <c r="C614" s="38"/>
      <c r="D614" s="71"/>
      <c r="E614" s="38"/>
      <c r="F614" s="71"/>
      <c r="G614" s="38"/>
      <c r="H614" s="71"/>
      <c r="I614" s="38"/>
      <c r="J614" s="38"/>
      <c r="K614" s="38"/>
      <c r="L614" s="38"/>
      <c r="M614" s="38"/>
      <c r="N614" s="38"/>
      <c r="O614" s="38"/>
      <c r="P614" s="38"/>
      <c r="Q614" s="38"/>
      <c r="R614" s="38"/>
      <c r="S614" s="38"/>
      <c r="AC614" s="38"/>
      <c r="AD614" s="38"/>
      <c r="AE614" s="38"/>
      <c r="AF614" s="38"/>
      <c r="AG614" s="38"/>
      <c r="AH614" s="38"/>
      <c r="AI614" s="38"/>
      <c r="AJ614" s="38"/>
      <c r="AK614" s="38"/>
      <c r="AL614" s="38"/>
    </row>
    <row r="615" spans="1:38">
      <c r="A615" s="71"/>
      <c r="B615" s="71"/>
      <c r="C615" s="38"/>
      <c r="D615" s="71"/>
      <c r="E615" s="38"/>
      <c r="F615" s="71"/>
      <c r="G615" s="38"/>
      <c r="H615" s="71"/>
      <c r="I615" s="38"/>
      <c r="J615" s="38"/>
      <c r="K615" s="38"/>
      <c r="L615" s="38"/>
      <c r="M615" s="38"/>
      <c r="N615" s="38"/>
      <c r="O615" s="38"/>
      <c r="P615" s="38"/>
      <c r="Q615" s="38"/>
      <c r="R615" s="38"/>
      <c r="S615" s="38"/>
      <c r="AC615" s="38"/>
      <c r="AD615" s="38"/>
      <c r="AE615" s="38"/>
      <c r="AF615" s="38"/>
      <c r="AG615" s="38"/>
      <c r="AH615" s="38"/>
      <c r="AI615" s="38"/>
      <c r="AJ615" s="38"/>
      <c r="AK615" s="38"/>
      <c r="AL615" s="38"/>
    </row>
    <row r="616" spans="1:38">
      <c r="A616" s="71"/>
      <c r="B616" s="71"/>
      <c r="C616" s="38"/>
      <c r="D616" s="71"/>
      <c r="E616" s="38"/>
      <c r="F616" s="71"/>
      <c r="G616" s="38"/>
      <c r="H616" s="71"/>
      <c r="I616" s="38"/>
      <c r="J616" s="38"/>
      <c r="K616" s="38"/>
      <c r="L616" s="38"/>
      <c r="M616" s="38"/>
      <c r="N616" s="38"/>
      <c r="O616" s="38"/>
      <c r="P616" s="38"/>
      <c r="Q616" s="38"/>
      <c r="R616" s="38"/>
      <c r="S616" s="38"/>
      <c r="AC616" s="38"/>
      <c r="AD616" s="38"/>
      <c r="AE616" s="38"/>
      <c r="AF616" s="38"/>
      <c r="AG616" s="38"/>
      <c r="AH616" s="38"/>
      <c r="AI616" s="38"/>
      <c r="AJ616" s="38"/>
      <c r="AK616" s="38"/>
      <c r="AL616" s="38"/>
    </row>
    <row r="617" spans="1:38">
      <c r="A617" s="71"/>
      <c r="B617" s="71"/>
      <c r="C617" s="38"/>
      <c r="D617" s="71"/>
      <c r="E617" s="38"/>
      <c r="F617" s="71"/>
      <c r="G617" s="38"/>
      <c r="H617" s="71"/>
      <c r="I617" s="38"/>
      <c r="J617" s="38"/>
      <c r="K617" s="38"/>
      <c r="L617" s="38"/>
      <c r="M617" s="38"/>
      <c r="N617" s="38"/>
      <c r="O617" s="38"/>
      <c r="P617" s="38"/>
      <c r="Q617" s="38"/>
      <c r="R617" s="38"/>
      <c r="S617" s="38"/>
      <c r="AC617" s="38"/>
      <c r="AD617" s="38"/>
      <c r="AE617" s="38"/>
      <c r="AF617" s="38"/>
      <c r="AG617" s="38"/>
      <c r="AH617" s="38"/>
      <c r="AI617" s="38"/>
      <c r="AJ617" s="38"/>
      <c r="AK617" s="38"/>
      <c r="AL617" s="38"/>
    </row>
    <row r="618" spans="1:38">
      <c r="A618" s="71"/>
      <c r="B618" s="71"/>
      <c r="C618" s="38"/>
      <c r="D618" s="71"/>
      <c r="E618" s="38"/>
      <c r="F618" s="71"/>
      <c r="G618" s="38"/>
      <c r="H618" s="71"/>
      <c r="I618" s="38"/>
      <c r="J618" s="38"/>
      <c r="K618" s="38"/>
      <c r="L618" s="38"/>
      <c r="M618" s="38"/>
      <c r="N618" s="38"/>
      <c r="O618" s="38"/>
      <c r="P618" s="38"/>
      <c r="Q618" s="38"/>
      <c r="R618" s="38"/>
      <c r="S618" s="38"/>
      <c r="AC618" s="38"/>
      <c r="AD618" s="38"/>
      <c r="AE618" s="38"/>
      <c r="AF618" s="38"/>
      <c r="AG618" s="38"/>
      <c r="AH618" s="38"/>
      <c r="AI618" s="38"/>
      <c r="AJ618" s="38"/>
      <c r="AK618" s="38"/>
      <c r="AL618" s="38"/>
    </row>
    <row r="619" spans="1:38">
      <c r="A619" s="71"/>
      <c r="B619" s="71"/>
      <c r="C619" s="38"/>
      <c r="D619" s="71"/>
      <c r="E619" s="38"/>
      <c r="F619" s="71"/>
      <c r="G619" s="38"/>
      <c r="H619" s="71"/>
      <c r="I619" s="38"/>
      <c r="J619" s="38"/>
      <c r="K619" s="38"/>
      <c r="L619" s="38"/>
      <c r="M619" s="38"/>
      <c r="N619" s="38"/>
      <c r="O619" s="38"/>
      <c r="P619" s="38"/>
      <c r="Q619" s="38"/>
      <c r="R619" s="38"/>
      <c r="S619" s="38"/>
      <c r="AC619" s="38"/>
      <c r="AD619" s="38"/>
      <c r="AE619" s="38"/>
      <c r="AF619" s="38"/>
      <c r="AG619" s="38"/>
      <c r="AH619" s="38"/>
      <c r="AI619" s="38"/>
      <c r="AJ619" s="38"/>
      <c r="AK619" s="38"/>
      <c r="AL619" s="38"/>
    </row>
    <row r="620" spans="1:38">
      <c r="A620" s="71"/>
      <c r="B620" s="71"/>
      <c r="C620" s="38"/>
      <c r="D620" s="71"/>
      <c r="E620" s="38"/>
      <c r="F620" s="71"/>
      <c r="G620" s="38"/>
      <c r="H620" s="71"/>
      <c r="I620" s="38"/>
      <c r="J620" s="38"/>
      <c r="K620" s="38"/>
      <c r="L620" s="38"/>
      <c r="M620" s="38"/>
      <c r="N620" s="38"/>
      <c r="O620" s="38"/>
      <c r="P620" s="38"/>
      <c r="Q620" s="38"/>
      <c r="R620" s="38"/>
      <c r="S620" s="38"/>
      <c r="AC620" s="38"/>
      <c r="AD620" s="38"/>
      <c r="AE620" s="38"/>
      <c r="AF620" s="38"/>
      <c r="AG620" s="38"/>
      <c r="AH620" s="38"/>
      <c r="AI620" s="38"/>
      <c r="AJ620" s="38"/>
      <c r="AK620" s="38"/>
      <c r="AL620" s="38"/>
    </row>
    <row r="621" spans="1:38">
      <c r="A621" s="71"/>
      <c r="B621" s="71"/>
      <c r="C621" s="38"/>
      <c r="D621" s="71"/>
      <c r="E621" s="38"/>
      <c r="F621" s="71"/>
      <c r="G621" s="38"/>
      <c r="H621" s="71"/>
      <c r="I621" s="38"/>
      <c r="J621" s="38"/>
      <c r="K621" s="38"/>
      <c r="L621" s="38"/>
      <c r="M621" s="38"/>
      <c r="N621" s="38"/>
      <c r="O621" s="38"/>
      <c r="P621" s="38"/>
      <c r="Q621" s="38"/>
      <c r="R621" s="38"/>
      <c r="S621" s="38"/>
      <c r="AC621" s="38"/>
      <c r="AD621" s="38"/>
      <c r="AE621" s="38"/>
      <c r="AF621" s="38"/>
      <c r="AG621" s="38"/>
      <c r="AH621" s="38"/>
      <c r="AI621" s="38"/>
      <c r="AJ621" s="38"/>
      <c r="AK621" s="38"/>
      <c r="AL621" s="38"/>
    </row>
    <row r="622" spans="1:38">
      <c r="A622" s="71"/>
      <c r="B622" s="71"/>
      <c r="C622" s="38"/>
      <c r="D622" s="71"/>
      <c r="E622" s="38"/>
      <c r="F622" s="71"/>
      <c r="G622" s="38"/>
      <c r="H622" s="71"/>
      <c r="I622" s="38"/>
      <c r="J622" s="38"/>
      <c r="K622" s="38"/>
      <c r="L622" s="38"/>
      <c r="M622" s="38"/>
      <c r="N622" s="38"/>
      <c r="O622" s="38"/>
      <c r="P622" s="38"/>
      <c r="Q622" s="38"/>
      <c r="R622" s="38"/>
      <c r="S622" s="38"/>
      <c r="AC622" s="38"/>
      <c r="AD622" s="38"/>
      <c r="AE622" s="38"/>
      <c r="AF622" s="38"/>
      <c r="AG622" s="38"/>
      <c r="AH622" s="38"/>
      <c r="AI622" s="38"/>
      <c r="AJ622" s="38"/>
      <c r="AK622" s="38"/>
      <c r="AL622" s="38"/>
    </row>
    <row r="623" spans="1:38">
      <c r="A623" s="71"/>
      <c r="B623" s="71"/>
      <c r="C623" s="38"/>
      <c r="D623" s="71"/>
      <c r="E623" s="38"/>
      <c r="F623" s="71"/>
      <c r="G623" s="38"/>
      <c r="H623" s="71"/>
      <c r="I623" s="38"/>
      <c r="J623" s="38"/>
      <c r="K623" s="38"/>
      <c r="L623" s="38"/>
      <c r="M623" s="38"/>
      <c r="N623" s="38"/>
      <c r="O623" s="38"/>
      <c r="P623" s="38"/>
      <c r="Q623" s="38"/>
      <c r="R623" s="38"/>
      <c r="S623" s="38"/>
      <c r="AC623" s="38"/>
      <c r="AD623" s="38"/>
      <c r="AE623" s="38"/>
      <c r="AF623" s="38"/>
      <c r="AG623" s="38"/>
      <c r="AH623" s="38"/>
      <c r="AI623" s="38"/>
      <c r="AJ623" s="38"/>
      <c r="AK623" s="38"/>
      <c r="AL623" s="38"/>
    </row>
    <row r="624" spans="1:38">
      <c r="A624" s="71"/>
      <c r="B624" s="71"/>
      <c r="C624" s="38"/>
      <c r="D624" s="71"/>
      <c r="E624" s="38"/>
      <c r="F624" s="71"/>
      <c r="G624" s="38"/>
      <c r="H624" s="71"/>
      <c r="I624" s="38"/>
      <c r="J624" s="38"/>
      <c r="K624" s="38"/>
      <c r="L624" s="38"/>
      <c r="M624" s="38"/>
      <c r="N624" s="38"/>
      <c r="O624" s="38"/>
      <c r="P624" s="38"/>
      <c r="Q624" s="38"/>
      <c r="R624" s="38"/>
      <c r="S624" s="38"/>
      <c r="AC624" s="38"/>
      <c r="AD624" s="38"/>
      <c r="AE624" s="38"/>
      <c r="AF624" s="38"/>
      <c r="AG624" s="38"/>
      <c r="AH624" s="38"/>
      <c r="AI624" s="38"/>
      <c r="AJ624" s="38"/>
      <c r="AK624" s="38"/>
      <c r="AL624" s="38"/>
    </row>
  </sheetData>
  <mergeCells count="27">
    <mergeCell ref="A1:AL1"/>
    <mergeCell ref="A98:AB98"/>
    <mergeCell ref="A104:AB104"/>
    <mergeCell ref="A103:AB103"/>
    <mergeCell ref="B10:C10"/>
    <mergeCell ref="D10:E10"/>
    <mergeCell ref="U10:V10"/>
    <mergeCell ref="W10:X10"/>
    <mergeCell ref="A4:A10"/>
    <mergeCell ref="H10:I10"/>
    <mergeCell ref="AA10:AB10"/>
    <mergeCell ref="F10:G10"/>
    <mergeCell ref="Y10:Z10"/>
    <mergeCell ref="B4:AJ4"/>
    <mergeCell ref="A97:AB97"/>
    <mergeCell ref="R10:S10"/>
    <mergeCell ref="AG10:AH10"/>
    <mergeCell ref="AI10:AJ10"/>
    <mergeCell ref="U7:AL7"/>
    <mergeCell ref="B7:S7"/>
    <mergeCell ref="AK10:AL10"/>
    <mergeCell ref="J10:K10"/>
    <mergeCell ref="L10:M10"/>
    <mergeCell ref="AC10:AD10"/>
    <mergeCell ref="N10:O10"/>
    <mergeCell ref="AE10:AF10"/>
    <mergeCell ref="P10:Q10"/>
  </mergeCells>
  <printOptions horizontalCentered="1"/>
  <pageMargins left="0.78740157480314965" right="0.78740157480314965" top="0.78740157480314965" bottom="0.78740157480314965" header="0.39370078740157483" footer="0.39370078740157483"/>
  <pageSetup scale="75" fitToHeight="2" orientation="portrait" r:id="rId1"/>
  <headerFooter alignWithMargins="0">
    <oddFooter>&amp;R&amp;9&amp;P de &amp;N</oddFooter>
  </headerFooter>
  <rowBreaks count="1" manualBreakCount="1">
    <brk id="62" max="16383" man="1"/>
  </rowBreaks>
  <ignoredErrors>
    <ignoredError sqref="J48 J89 J64 AC42" formulaRange="1"/>
    <ignoredError sqref="AC89 AE89"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AL71"/>
  <sheetViews>
    <sheetView showGridLines="0" zoomScaleNormal="100" workbookViewId="0">
      <pane xSplit="1" ySplit="11" topLeftCell="B12" activePane="bottomRight" state="frozen"/>
      <selection activeCell="B13" sqref="B13"/>
      <selection pane="topRight" activeCell="B13" sqref="B13"/>
      <selection pane="bottomLeft" activeCell="B13" sqref="B13"/>
      <selection pane="bottomRight" activeCell="B12" sqref="B12"/>
    </sheetView>
  </sheetViews>
  <sheetFormatPr baseColWidth="10" defaultColWidth="11.42578125" defaultRowHeight="12.75"/>
  <cols>
    <col min="1" max="1" width="30.7109375" style="100" customWidth="1"/>
    <col min="2" max="2" width="7.5703125" style="100" bestFit="1" customWidth="1"/>
    <col min="3" max="3" width="2.7109375" style="80" customWidth="1"/>
    <col min="4" max="4" width="8.7109375" style="100" customWidth="1"/>
    <col min="5" max="5" width="2.7109375" style="80" customWidth="1"/>
    <col min="6" max="6" width="8.7109375" style="100" customWidth="1"/>
    <col min="7" max="7" width="2.7109375" style="80" customWidth="1"/>
    <col min="8" max="8" width="8.7109375" style="100" customWidth="1"/>
    <col min="9" max="9" width="2.7109375" style="80" customWidth="1"/>
    <col min="10" max="10" width="8.7109375" style="80" customWidth="1"/>
    <col min="11" max="11" width="2.7109375" style="80" customWidth="1"/>
    <col min="12" max="12" width="8.7109375" style="80" customWidth="1"/>
    <col min="13" max="13" width="2.7109375" style="80" customWidth="1"/>
    <col min="14" max="14" width="8.7109375" style="80" customWidth="1"/>
    <col min="15" max="15" width="2.7109375" style="80" customWidth="1"/>
    <col min="16" max="16" width="8.7109375" style="80" customWidth="1"/>
    <col min="17" max="17" width="2.7109375" style="80" customWidth="1"/>
    <col min="18" max="18" width="7.5703125" style="80" bestFit="1" customWidth="1"/>
    <col min="19" max="19" width="2.7109375" style="80" customWidth="1"/>
    <col min="20" max="20" width="1.7109375" style="100" customWidth="1"/>
    <col min="21" max="21" width="8.7109375" style="100" customWidth="1"/>
    <col min="22" max="22" width="2.7109375" style="100" customWidth="1"/>
    <col min="23" max="23" width="8.7109375" style="100" customWidth="1"/>
    <col min="24" max="24" width="2.7109375" style="100" customWidth="1"/>
    <col min="25" max="25" width="8.7109375" style="100" customWidth="1"/>
    <col min="26" max="26" width="2.7109375" style="100" customWidth="1"/>
    <col min="27" max="27" width="8.7109375" style="100" customWidth="1"/>
    <col min="28" max="28" width="2.7109375" style="100" customWidth="1"/>
    <col min="29" max="29" width="8.7109375" style="80" customWidth="1"/>
    <col min="30" max="30" width="2.7109375" style="80" customWidth="1"/>
    <col min="31" max="31" width="8.7109375" style="80" customWidth="1"/>
    <col min="32" max="32" width="2.7109375" style="80" customWidth="1"/>
    <col min="33" max="33" width="8.7109375" style="80" customWidth="1"/>
    <col min="34" max="34" width="2.7109375" style="80" customWidth="1"/>
    <col min="35" max="35" width="8.7109375" style="80" customWidth="1"/>
    <col min="36" max="36" width="2.7109375" style="80" customWidth="1"/>
    <col min="37" max="37" width="8" style="80" customWidth="1"/>
    <col min="38" max="38" width="2.7109375" style="80" customWidth="1"/>
    <col min="39" max="16384" width="11.42578125" style="100"/>
  </cols>
  <sheetData>
    <row r="1" spans="1:38" ht="27" customHeight="1">
      <c r="A1" s="266" t="s">
        <v>200</v>
      </c>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c r="AI1" s="266"/>
      <c r="AJ1" s="266"/>
      <c r="AK1" s="225"/>
      <c r="AL1" s="225"/>
    </row>
    <row r="2" spans="1:38" ht="6" customHeight="1" thickBot="1">
      <c r="A2" s="92"/>
      <c r="C2" s="22"/>
      <c r="E2" s="23"/>
      <c r="G2" s="23"/>
      <c r="I2" s="23"/>
      <c r="J2" s="23"/>
      <c r="K2" s="23"/>
      <c r="L2" s="23"/>
      <c r="M2" s="23"/>
      <c r="N2" s="23"/>
      <c r="O2" s="23"/>
      <c r="P2" s="23"/>
      <c r="Q2" s="23"/>
      <c r="R2" s="23"/>
      <c r="S2" s="23"/>
      <c r="AC2" s="23"/>
      <c r="AD2" s="23"/>
      <c r="AE2" s="23"/>
      <c r="AF2" s="23"/>
      <c r="AG2" s="23"/>
      <c r="AH2" s="23"/>
      <c r="AI2" s="234"/>
      <c r="AJ2" s="234"/>
      <c r="AK2" s="234"/>
      <c r="AL2" s="234"/>
    </row>
    <row r="3" spans="1:38" ht="6.6" customHeight="1">
      <c r="A3" s="172"/>
      <c r="B3" s="172"/>
      <c r="C3" s="173"/>
      <c r="D3" s="172"/>
      <c r="E3" s="174"/>
      <c r="F3" s="172"/>
      <c r="G3" s="174"/>
      <c r="H3" s="172"/>
      <c r="I3" s="174"/>
      <c r="J3" s="174"/>
      <c r="K3" s="174"/>
      <c r="L3" s="174"/>
      <c r="M3" s="174"/>
      <c r="N3" s="174"/>
      <c r="O3" s="174"/>
      <c r="P3" s="174"/>
      <c r="Q3" s="174"/>
      <c r="R3" s="174"/>
      <c r="S3" s="174"/>
      <c r="T3" s="172"/>
      <c r="U3" s="172"/>
      <c r="V3" s="172"/>
      <c r="W3" s="172"/>
      <c r="X3" s="172"/>
      <c r="Y3" s="172"/>
      <c r="Z3" s="172"/>
      <c r="AA3" s="172"/>
      <c r="AB3" s="172"/>
      <c r="AC3" s="174"/>
      <c r="AD3" s="174"/>
      <c r="AE3" s="174"/>
      <c r="AF3" s="174"/>
      <c r="AG3" s="174"/>
      <c r="AH3" s="174"/>
      <c r="AI3" s="232"/>
      <c r="AJ3" s="232"/>
      <c r="AK3" s="232"/>
      <c r="AL3" s="232"/>
    </row>
    <row r="4" spans="1:38" s="24" customFormat="1" ht="14.25" customHeight="1">
      <c r="A4" s="270" t="s">
        <v>46</v>
      </c>
      <c r="B4" s="264" t="s">
        <v>118</v>
      </c>
      <c r="C4" s="264"/>
      <c r="D4" s="264"/>
      <c r="E4" s="264"/>
      <c r="F4" s="264"/>
      <c r="G4" s="264"/>
      <c r="H4" s="264"/>
      <c r="I4" s="264"/>
      <c r="J4" s="264"/>
      <c r="K4" s="264"/>
      <c r="L4" s="264"/>
      <c r="M4" s="264"/>
      <c r="N4" s="264"/>
      <c r="O4" s="264"/>
      <c r="P4" s="264"/>
      <c r="Q4" s="264"/>
      <c r="R4" s="264"/>
      <c r="S4" s="264"/>
      <c r="T4" s="264"/>
      <c r="U4" s="264"/>
      <c r="V4" s="264"/>
      <c r="W4" s="264"/>
      <c r="X4" s="264"/>
      <c r="Y4" s="264"/>
      <c r="Z4" s="264"/>
      <c r="AA4" s="264"/>
      <c r="AB4" s="264"/>
      <c r="AC4" s="264"/>
      <c r="AD4" s="264"/>
      <c r="AE4" s="264"/>
      <c r="AF4" s="264"/>
      <c r="AG4" s="264"/>
      <c r="AH4" s="264"/>
      <c r="AI4" s="264"/>
      <c r="AJ4" s="264"/>
      <c r="AK4" s="227"/>
      <c r="AL4" s="227"/>
    </row>
    <row r="5" spans="1:38" s="24" customFormat="1" ht="6.6" customHeight="1">
      <c r="A5" s="270"/>
      <c r="B5" s="175"/>
      <c r="C5" s="176"/>
      <c r="D5" s="176"/>
      <c r="E5" s="176"/>
      <c r="F5" s="176"/>
      <c r="G5" s="176"/>
      <c r="H5" s="176"/>
      <c r="I5" s="176"/>
      <c r="J5" s="176"/>
      <c r="K5" s="176"/>
      <c r="L5" s="176"/>
      <c r="M5" s="176"/>
      <c r="N5" s="176"/>
      <c r="O5" s="176"/>
      <c r="P5" s="176"/>
      <c r="Q5" s="176"/>
      <c r="R5" s="176"/>
      <c r="S5" s="176"/>
      <c r="T5" s="176"/>
      <c r="U5" s="176"/>
      <c r="V5" s="176"/>
      <c r="W5" s="176"/>
      <c r="X5" s="176"/>
      <c r="Y5" s="176"/>
      <c r="Z5" s="176"/>
      <c r="AA5" s="176"/>
      <c r="AB5" s="176"/>
      <c r="AC5" s="176"/>
      <c r="AD5" s="176"/>
      <c r="AE5" s="176"/>
      <c r="AF5" s="176"/>
      <c r="AG5" s="176"/>
      <c r="AH5" s="176"/>
      <c r="AI5" s="176"/>
      <c r="AJ5" s="176"/>
      <c r="AK5" s="176"/>
      <c r="AL5" s="176"/>
    </row>
    <row r="6" spans="1:38" s="24" customFormat="1" ht="6.6" customHeight="1">
      <c r="A6" s="270"/>
      <c r="B6" s="177"/>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8"/>
    </row>
    <row r="7" spans="1:38" s="24" customFormat="1" ht="12.75" customHeight="1">
      <c r="A7" s="270"/>
      <c r="B7" s="267" t="s">
        <v>90</v>
      </c>
      <c r="C7" s="267"/>
      <c r="D7" s="267"/>
      <c r="E7" s="267"/>
      <c r="F7" s="267"/>
      <c r="G7" s="267"/>
      <c r="H7" s="267"/>
      <c r="I7" s="267"/>
      <c r="J7" s="267"/>
      <c r="K7" s="267"/>
      <c r="L7" s="267"/>
      <c r="M7" s="267"/>
      <c r="N7" s="267"/>
      <c r="O7" s="267"/>
      <c r="P7" s="267"/>
      <c r="Q7" s="267"/>
      <c r="R7" s="267"/>
      <c r="S7" s="267"/>
      <c r="T7" s="180"/>
      <c r="U7" s="267" t="s">
        <v>94</v>
      </c>
      <c r="V7" s="267"/>
      <c r="W7" s="267"/>
      <c r="X7" s="267"/>
      <c r="Y7" s="267"/>
      <c r="Z7" s="267"/>
      <c r="AA7" s="267"/>
      <c r="AB7" s="267"/>
      <c r="AC7" s="267"/>
      <c r="AD7" s="267"/>
      <c r="AE7" s="267"/>
      <c r="AF7" s="267"/>
      <c r="AG7" s="267"/>
      <c r="AH7" s="267"/>
      <c r="AI7" s="267"/>
      <c r="AJ7" s="267"/>
      <c r="AK7" s="267"/>
      <c r="AL7" s="267"/>
    </row>
    <row r="8" spans="1:38" s="24" customFormat="1" ht="6.6" customHeight="1">
      <c r="A8" s="270"/>
      <c r="B8" s="181"/>
      <c r="C8" s="181"/>
      <c r="D8" s="181"/>
      <c r="E8" s="181"/>
      <c r="F8" s="181"/>
      <c r="G8" s="181"/>
      <c r="H8" s="181"/>
      <c r="I8" s="181"/>
      <c r="J8" s="181"/>
      <c r="K8" s="181"/>
      <c r="L8" s="181"/>
      <c r="M8" s="181"/>
      <c r="N8" s="181"/>
      <c r="O8" s="181"/>
      <c r="P8" s="181"/>
      <c r="Q8" s="181"/>
      <c r="R8" s="181"/>
      <c r="S8" s="181"/>
      <c r="T8" s="180"/>
      <c r="U8" s="181"/>
      <c r="V8" s="181"/>
      <c r="W8" s="181"/>
      <c r="X8" s="181"/>
      <c r="Y8" s="181"/>
      <c r="Z8" s="181"/>
      <c r="AA8" s="181"/>
      <c r="AB8" s="181"/>
      <c r="AC8" s="181"/>
      <c r="AD8" s="181"/>
      <c r="AE8" s="181"/>
      <c r="AF8" s="181"/>
      <c r="AG8" s="181"/>
      <c r="AH8" s="181"/>
      <c r="AI8" s="181"/>
      <c r="AJ8" s="181"/>
      <c r="AK8" s="181"/>
      <c r="AL8" s="181"/>
    </row>
    <row r="9" spans="1:38" s="24" customFormat="1" ht="6.6" customHeight="1">
      <c r="A9" s="270"/>
      <c r="B9" s="179"/>
      <c r="C9" s="179"/>
      <c r="D9" s="179"/>
      <c r="E9" s="179"/>
      <c r="F9" s="188"/>
      <c r="G9" s="188"/>
      <c r="H9" s="192"/>
      <c r="I9" s="179"/>
      <c r="J9" s="192"/>
      <c r="K9" s="192"/>
      <c r="L9" s="192"/>
      <c r="M9" s="192"/>
      <c r="N9" s="220"/>
      <c r="O9" s="220"/>
      <c r="P9" s="222"/>
      <c r="Q9" s="222"/>
      <c r="R9" s="226"/>
      <c r="S9" s="226"/>
      <c r="T9" s="180"/>
      <c r="U9" s="179"/>
      <c r="V9" s="179"/>
      <c r="W9" s="179"/>
      <c r="X9" s="179"/>
      <c r="Y9" s="188"/>
      <c r="Z9" s="188"/>
      <c r="AA9" s="179"/>
      <c r="AB9" s="179"/>
      <c r="AC9" s="192"/>
      <c r="AD9" s="192"/>
      <c r="AE9" s="192"/>
      <c r="AF9" s="205"/>
      <c r="AG9" s="205"/>
      <c r="AH9" s="222"/>
      <c r="AI9" s="222"/>
      <c r="AJ9" s="205"/>
      <c r="AK9" s="226"/>
      <c r="AL9" s="226"/>
    </row>
    <row r="10" spans="1:38" s="24" customFormat="1" ht="13.5" customHeight="1">
      <c r="A10" s="270"/>
      <c r="B10" s="263">
        <v>2009</v>
      </c>
      <c r="C10" s="263"/>
      <c r="D10" s="263">
        <v>2010</v>
      </c>
      <c r="E10" s="263"/>
      <c r="F10" s="263">
        <v>2011</v>
      </c>
      <c r="G10" s="263"/>
      <c r="H10" s="263">
        <v>2012</v>
      </c>
      <c r="I10" s="263"/>
      <c r="J10" s="263">
        <v>2013</v>
      </c>
      <c r="K10" s="263"/>
      <c r="L10" s="263">
        <v>2014</v>
      </c>
      <c r="M10" s="263"/>
      <c r="N10" s="263">
        <v>2015</v>
      </c>
      <c r="O10" s="263"/>
      <c r="P10" s="263">
        <v>2016</v>
      </c>
      <c r="Q10" s="263"/>
      <c r="R10" s="263">
        <v>2017</v>
      </c>
      <c r="S10" s="263"/>
      <c r="T10" s="180"/>
      <c r="U10" s="263">
        <v>2009</v>
      </c>
      <c r="V10" s="263"/>
      <c r="W10" s="263">
        <v>2010</v>
      </c>
      <c r="X10" s="263"/>
      <c r="Y10" s="263">
        <v>2011</v>
      </c>
      <c r="Z10" s="263"/>
      <c r="AA10" s="263">
        <v>2012</v>
      </c>
      <c r="AB10" s="263"/>
      <c r="AC10" s="263">
        <v>2013</v>
      </c>
      <c r="AD10" s="263"/>
      <c r="AE10" s="263">
        <v>2014</v>
      </c>
      <c r="AF10" s="263"/>
      <c r="AG10" s="263">
        <v>2015</v>
      </c>
      <c r="AH10" s="263"/>
      <c r="AI10" s="263">
        <v>2016</v>
      </c>
      <c r="AJ10" s="263"/>
      <c r="AK10" s="263">
        <v>2017</v>
      </c>
      <c r="AL10" s="263"/>
    </row>
    <row r="11" spans="1:38" s="27" customFormat="1" ht="6.6" customHeight="1">
      <c r="A11" s="182"/>
      <c r="B11" s="182"/>
      <c r="C11" s="183"/>
      <c r="D11" s="182"/>
      <c r="E11" s="183"/>
      <c r="F11" s="182"/>
      <c r="G11" s="183"/>
      <c r="H11" s="182"/>
      <c r="I11" s="183"/>
      <c r="J11" s="183"/>
      <c r="K11" s="183"/>
      <c r="L11" s="183"/>
      <c r="M11" s="183"/>
      <c r="N11" s="183"/>
      <c r="O11" s="183"/>
      <c r="P11" s="183"/>
      <c r="Q11" s="183"/>
      <c r="R11" s="183"/>
      <c r="S11" s="183"/>
      <c r="T11" s="182"/>
      <c r="U11" s="182"/>
      <c r="V11" s="182"/>
      <c r="W11" s="182"/>
      <c r="X11" s="182"/>
      <c r="Y11" s="182"/>
      <c r="Z11" s="182"/>
      <c r="AA11" s="182"/>
      <c r="AB11" s="182"/>
      <c r="AC11" s="183"/>
      <c r="AD11" s="183"/>
      <c r="AE11" s="183"/>
      <c r="AF11" s="183"/>
      <c r="AG11" s="183"/>
      <c r="AH11" s="183"/>
      <c r="AI11" s="183"/>
      <c r="AJ11" s="183"/>
      <c r="AK11" s="183"/>
      <c r="AL11" s="183"/>
    </row>
    <row r="12" spans="1:38" s="27" customFormat="1" ht="6.6" customHeight="1">
      <c r="A12" s="25"/>
      <c r="B12" s="25"/>
      <c r="C12" s="26"/>
      <c r="D12" s="25"/>
      <c r="E12" s="26"/>
      <c r="F12" s="25"/>
      <c r="G12" s="26"/>
      <c r="H12" s="25"/>
      <c r="I12" s="26"/>
      <c r="J12" s="26"/>
      <c r="K12" s="26"/>
      <c r="L12" s="26"/>
      <c r="M12" s="26"/>
      <c r="N12" s="26"/>
      <c r="O12" s="26"/>
      <c r="P12" s="26"/>
      <c r="Q12" s="26"/>
      <c r="R12" s="26"/>
      <c r="S12" s="26"/>
      <c r="T12" s="25"/>
      <c r="U12" s="25"/>
      <c r="V12" s="25"/>
      <c r="W12" s="25"/>
      <c r="X12" s="25"/>
      <c r="Y12" s="25"/>
      <c r="Z12" s="25"/>
      <c r="AA12" s="25"/>
      <c r="AB12" s="25"/>
      <c r="AC12" s="26"/>
      <c r="AD12" s="26"/>
      <c r="AE12" s="26"/>
      <c r="AF12" s="26"/>
      <c r="AG12" s="26"/>
      <c r="AH12" s="26"/>
      <c r="AI12" s="26"/>
      <c r="AJ12" s="26"/>
      <c r="AK12" s="26"/>
      <c r="AL12" s="26"/>
    </row>
    <row r="13" spans="1:38" s="28" customFormat="1" ht="12">
      <c r="A13" s="185" t="s">
        <v>153</v>
      </c>
      <c r="B13" s="187">
        <v>16647.357848589552</v>
      </c>
      <c r="C13" s="167"/>
      <c r="D13" s="187">
        <v>19334.608914040182</v>
      </c>
      <c r="E13" s="167"/>
      <c r="F13" s="187">
        <v>22480.748393221205</v>
      </c>
      <c r="G13" s="167"/>
      <c r="H13" s="187">
        <v>24327</v>
      </c>
      <c r="I13" s="167"/>
      <c r="J13" s="187">
        <f>J15</f>
        <v>16132.027605608979</v>
      </c>
      <c r="K13" s="167"/>
      <c r="L13" s="187">
        <f>L15</f>
        <v>24168.119027340916</v>
      </c>
      <c r="M13" s="187"/>
      <c r="N13" s="187">
        <f t="shared" ref="N13:R13" si="0">N15</f>
        <v>44925.915835089269</v>
      </c>
      <c r="O13" s="187"/>
      <c r="P13" s="187">
        <f t="shared" si="0"/>
        <v>35287.001575999995</v>
      </c>
      <c r="Q13" s="167"/>
      <c r="R13" s="187">
        <f t="shared" si="0"/>
        <v>25618.335063770828</v>
      </c>
      <c r="S13" s="167"/>
      <c r="T13" s="168"/>
      <c r="U13" s="169"/>
      <c r="V13" s="170"/>
      <c r="W13" s="169"/>
      <c r="X13" s="170"/>
      <c r="Y13" s="169"/>
      <c r="Z13" s="170"/>
      <c r="AA13" s="169"/>
      <c r="AB13" s="170"/>
      <c r="AC13" s="167"/>
      <c r="AD13" s="167"/>
      <c r="AE13" s="167"/>
      <c r="AF13" s="167"/>
      <c r="AG13" s="167"/>
      <c r="AH13" s="167"/>
      <c r="AI13" s="167"/>
      <c r="AJ13" s="167"/>
      <c r="AK13" s="167"/>
      <c r="AL13" s="167"/>
    </row>
    <row r="14" spans="1:38" s="33" customFormat="1" ht="6.6" customHeight="1">
      <c r="A14" s="29"/>
      <c r="B14" s="61"/>
      <c r="C14" s="60"/>
      <c r="D14" s="61"/>
      <c r="E14" s="60"/>
      <c r="F14" s="61"/>
      <c r="G14" s="60"/>
      <c r="H14" s="61"/>
      <c r="I14" s="60"/>
      <c r="J14" s="60"/>
      <c r="K14" s="60"/>
      <c r="L14" s="60"/>
      <c r="M14" s="60"/>
      <c r="N14" s="60"/>
      <c r="O14" s="60"/>
      <c r="P14" s="60"/>
      <c r="Q14" s="60"/>
      <c r="R14" s="60"/>
      <c r="S14" s="60"/>
      <c r="T14" s="125"/>
      <c r="U14" s="32"/>
      <c r="V14" s="32"/>
      <c r="W14" s="32"/>
      <c r="X14" s="125"/>
      <c r="Y14" s="32"/>
      <c r="Z14" s="125"/>
      <c r="AA14" s="32"/>
      <c r="AB14" s="31"/>
      <c r="AC14" s="60"/>
      <c r="AD14" s="60"/>
      <c r="AE14" s="60"/>
      <c r="AF14" s="60"/>
      <c r="AG14" s="60"/>
      <c r="AH14" s="60"/>
      <c r="AI14" s="60"/>
      <c r="AJ14" s="60"/>
      <c r="AK14" s="60"/>
      <c r="AL14" s="60"/>
    </row>
    <row r="15" spans="1:38" s="28" customFormat="1" ht="12">
      <c r="A15" s="147" t="s">
        <v>0</v>
      </c>
      <c r="B15" s="43">
        <v>16647.357848589552</v>
      </c>
      <c r="C15" s="38"/>
      <c r="D15" s="43">
        <v>19334.608914040182</v>
      </c>
      <c r="E15" s="38"/>
      <c r="F15" s="43">
        <v>22480.748393221205</v>
      </c>
      <c r="G15" s="38"/>
      <c r="H15" s="43">
        <v>24327</v>
      </c>
      <c r="I15" s="38"/>
      <c r="J15" s="43">
        <f>SUM(J16:J17)</f>
        <v>16132.027605608979</v>
      </c>
      <c r="K15" s="38"/>
      <c r="L15" s="43">
        <f>SUM(L16:L17)</f>
        <v>24168.119027340916</v>
      </c>
      <c r="M15" s="43"/>
      <c r="N15" s="43">
        <f t="shared" ref="N15:R15" si="1">SUM(N16:N17)</f>
        <v>44925.915835089269</v>
      </c>
      <c r="O15" s="43"/>
      <c r="P15" s="43">
        <f t="shared" si="1"/>
        <v>35287.001575999995</v>
      </c>
      <c r="Q15" s="38"/>
      <c r="R15" s="43">
        <f t="shared" si="1"/>
        <v>25618.335063770828</v>
      </c>
      <c r="S15" s="38"/>
      <c r="T15" s="7"/>
      <c r="U15" s="106">
        <v>100.00000000000001</v>
      </c>
      <c r="V15" s="106"/>
      <c r="W15" s="106">
        <v>100</v>
      </c>
      <c r="X15" s="106"/>
      <c r="Y15" s="106">
        <v>100</v>
      </c>
      <c r="Z15" s="106"/>
      <c r="AA15" s="106">
        <v>100</v>
      </c>
      <c r="AB15" s="36"/>
      <c r="AC15" s="106">
        <f>SUM(AC16:AC17)</f>
        <v>100</v>
      </c>
      <c r="AD15" s="106"/>
      <c r="AE15" s="106">
        <f t="shared" ref="AE15:AG15" si="2">SUM(AE16:AE17)</f>
        <v>100</v>
      </c>
      <c r="AF15" s="106"/>
      <c r="AG15" s="106">
        <f t="shared" si="2"/>
        <v>100</v>
      </c>
      <c r="AH15" s="106"/>
      <c r="AI15" s="106">
        <f>SUM(AI16:AI17)</f>
        <v>100.00000000000001</v>
      </c>
      <c r="AJ15" s="106"/>
      <c r="AK15" s="106">
        <f>SUM(AK16:AK17)</f>
        <v>100</v>
      </c>
      <c r="AL15" s="106"/>
    </row>
    <row r="16" spans="1:38" s="24" customFormat="1" ht="12">
      <c r="A16" s="148" t="s">
        <v>1</v>
      </c>
      <c r="B16" s="39">
        <v>13548.218356596759</v>
      </c>
      <c r="C16" s="38"/>
      <c r="D16" s="39">
        <v>16311.809211059812</v>
      </c>
      <c r="E16" s="38"/>
      <c r="F16" s="39">
        <v>19459.680595595786</v>
      </c>
      <c r="G16" s="38"/>
      <c r="H16" s="39">
        <v>21583</v>
      </c>
      <c r="I16" s="38"/>
      <c r="J16" s="39">
        <v>13873.893426384033</v>
      </c>
      <c r="K16" s="38"/>
      <c r="L16" s="39">
        <v>19639.079432879236</v>
      </c>
      <c r="M16" s="38"/>
      <c r="N16" s="39">
        <v>33944.729473041094</v>
      </c>
      <c r="O16" s="38"/>
      <c r="P16" s="39">
        <v>26059.85745</v>
      </c>
      <c r="Q16" s="38"/>
      <c r="R16" s="39">
        <v>18796.784390598739</v>
      </c>
      <c r="S16" s="38"/>
      <c r="T16" s="83"/>
      <c r="U16" s="108">
        <v>81.383595401865122</v>
      </c>
      <c r="V16" s="108"/>
      <c r="W16" s="108">
        <v>84.365860636646701</v>
      </c>
      <c r="X16" s="108"/>
      <c r="Y16" s="108">
        <v>86.561533696376472</v>
      </c>
      <c r="Z16" s="108"/>
      <c r="AA16" s="108">
        <v>88.720351872405146</v>
      </c>
      <c r="AB16" s="41"/>
      <c r="AC16" s="108">
        <f>J16/$J$15*100</f>
        <v>86.002167647916679</v>
      </c>
      <c r="AD16" s="108"/>
      <c r="AE16" s="108">
        <f>L16/$L$15*100</f>
        <v>81.260272719866748</v>
      </c>
      <c r="AF16" s="108"/>
      <c r="AG16" s="108">
        <f>N16/$N$15*100</f>
        <v>75.557122970275998</v>
      </c>
      <c r="AH16" s="108"/>
      <c r="AI16" s="108">
        <f>P16/$P$15*100</f>
        <v>73.851152793113144</v>
      </c>
      <c r="AJ16" s="108"/>
      <c r="AK16" s="108">
        <f>R16/$R$15*100</f>
        <v>73.372388735679195</v>
      </c>
      <c r="AL16" s="108"/>
    </row>
    <row r="17" spans="1:38" s="24" customFormat="1" ht="12">
      <c r="A17" s="148" t="s">
        <v>2</v>
      </c>
      <c r="B17" s="39">
        <v>3099.1394919927948</v>
      </c>
      <c r="C17" s="38"/>
      <c r="D17" s="39">
        <v>3022.7997029803719</v>
      </c>
      <c r="E17" s="38"/>
      <c r="F17" s="39">
        <v>3021.0677976254206</v>
      </c>
      <c r="G17" s="38"/>
      <c r="H17" s="39">
        <v>2744</v>
      </c>
      <c r="I17" s="38"/>
      <c r="J17" s="39">
        <v>2258.1341792249459</v>
      </c>
      <c r="K17" s="38"/>
      <c r="L17" s="39">
        <v>4529.0395944616794</v>
      </c>
      <c r="M17" s="38"/>
      <c r="N17" s="39">
        <v>10981.186362048173</v>
      </c>
      <c r="O17" s="38"/>
      <c r="P17" s="39">
        <v>9227.1441259999992</v>
      </c>
      <c r="Q17" s="38"/>
      <c r="R17" s="39">
        <v>6821.5506731720889</v>
      </c>
      <c r="S17" s="38"/>
      <c r="T17" s="83"/>
      <c r="U17" s="108">
        <v>18.616404598134888</v>
      </c>
      <c r="V17" s="108"/>
      <c r="W17" s="108">
        <v>15.634139363353301</v>
      </c>
      <c r="X17" s="108"/>
      <c r="Y17" s="108">
        <v>13.438466303623533</v>
      </c>
      <c r="Z17" s="108"/>
      <c r="AA17" s="108">
        <v>11.279648127594854</v>
      </c>
      <c r="AB17" s="41"/>
      <c r="AC17" s="108">
        <f>J17/$J$15*100</f>
        <v>13.99783235208332</v>
      </c>
      <c r="AD17" s="38"/>
      <c r="AE17" s="108">
        <f>L17/$L$15*100</f>
        <v>18.739727280133248</v>
      </c>
      <c r="AF17" s="108"/>
      <c r="AG17" s="108">
        <f>N17/$N$15*100</f>
        <v>24.442877029724002</v>
      </c>
      <c r="AH17" s="108"/>
      <c r="AI17" s="108">
        <f>P17/$P$15*100</f>
        <v>26.148847206886867</v>
      </c>
      <c r="AJ17" s="108"/>
      <c r="AK17" s="108">
        <f>R17/$R$15*100</f>
        <v>26.627611264320812</v>
      </c>
      <c r="AL17" s="108"/>
    </row>
    <row r="18" spans="1:38" s="24" customFormat="1" ht="6.6" customHeight="1">
      <c r="A18" s="27"/>
      <c r="B18" s="37"/>
      <c r="C18" s="38"/>
      <c r="D18" s="37"/>
      <c r="E18" s="38"/>
      <c r="F18" s="37"/>
      <c r="G18" s="38"/>
      <c r="H18" s="37"/>
      <c r="I18" s="38"/>
      <c r="J18" s="38"/>
      <c r="K18" s="38"/>
      <c r="L18" s="38"/>
      <c r="M18" s="38"/>
      <c r="N18" s="38"/>
      <c r="O18" s="38"/>
      <c r="P18" s="38"/>
      <c r="Q18" s="38"/>
      <c r="R18" s="38"/>
      <c r="S18" s="38"/>
      <c r="T18" s="51"/>
      <c r="U18" s="108"/>
      <c r="V18" s="108"/>
      <c r="W18" s="108"/>
      <c r="X18" s="108"/>
      <c r="Y18" s="108"/>
      <c r="Z18" s="108"/>
      <c r="AA18" s="108"/>
      <c r="AB18" s="41"/>
      <c r="AC18" s="38"/>
      <c r="AD18" s="38"/>
      <c r="AE18" s="38"/>
      <c r="AF18" s="38"/>
      <c r="AG18" s="38"/>
      <c r="AH18" s="38"/>
      <c r="AI18" s="38"/>
      <c r="AJ18" s="38"/>
      <c r="AK18" s="38"/>
      <c r="AL18" s="38"/>
    </row>
    <row r="19" spans="1:38" s="28" customFormat="1" ht="12">
      <c r="A19" s="6" t="s">
        <v>47</v>
      </c>
      <c r="B19" s="43">
        <v>16647.357848589596</v>
      </c>
      <c r="C19" s="34"/>
      <c r="D19" s="43">
        <v>19334.608914040156</v>
      </c>
      <c r="E19" s="34"/>
      <c r="F19" s="43">
        <v>22480.748393221395</v>
      </c>
      <c r="G19" s="34"/>
      <c r="H19" s="43">
        <v>24327</v>
      </c>
      <c r="I19" s="34"/>
      <c r="J19" s="43">
        <f>SUM(J20:J26)</f>
        <v>16132.027605608959</v>
      </c>
      <c r="K19" s="43"/>
      <c r="L19" s="43">
        <f t="shared" ref="L19:R19" si="3">SUM(L20:L26)</f>
        <v>24168.119027340792</v>
      </c>
      <c r="M19" s="43"/>
      <c r="N19" s="43">
        <f t="shared" si="3"/>
        <v>44925.915835089254</v>
      </c>
      <c r="O19" s="43"/>
      <c r="P19" s="43">
        <f t="shared" si="3"/>
        <v>35287.001579600001</v>
      </c>
      <c r="Q19" s="34"/>
      <c r="R19" s="43">
        <f t="shared" si="3"/>
        <v>25618.335063770872</v>
      </c>
      <c r="S19" s="34"/>
      <c r="T19" s="7"/>
      <c r="U19" s="106">
        <v>100.00000000000027</v>
      </c>
      <c r="V19" s="106"/>
      <c r="W19" s="106">
        <v>99.999999999999886</v>
      </c>
      <c r="X19" s="106"/>
      <c r="Y19" s="106">
        <v>100.00000000000082</v>
      </c>
      <c r="Z19" s="106"/>
      <c r="AA19" s="106">
        <v>99.999999999999986</v>
      </c>
      <c r="AB19" s="36"/>
      <c r="AC19" s="106">
        <f>SUM(AC20:AC25)</f>
        <v>100</v>
      </c>
      <c r="AD19" s="106"/>
      <c r="AE19" s="106">
        <f t="shared" ref="AE19:AG19" si="4">SUM(AE20:AE25)</f>
        <v>100</v>
      </c>
      <c r="AF19" s="106"/>
      <c r="AG19" s="106">
        <f t="shared" si="4"/>
        <v>99.999999999999986</v>
      </c>
      <c r="AH19" s="106"/>
      <c r="AI19" s="106">
        <f>SUM(AI20:AI25)</f>
        <v>100</v>
      </c>
      <c r="AJ19" s="106"/>
      <c r="AK19" s="106">
        <f>SUM(AK20:AK25)</f>
        <v>99.999999999999986</v>
      </c>
      <c r="AL19" s="106"/>
    </row>
    <row r="20" spans="1:38" s="24" customFormat="1" ht="12">
      <c r="A20" s="149" t="s">
        <v>49</v>
      </c>
      <c r="B20" s="39">
        <v>3301.6048813930165</v>
      </c>
      <c r="C20" s="38"/>
      <c r="D20" s="39">
        <v>3569.0807980037052</v>
      </c>
      <c r="E20" s="38"/>
      <c r="F20" s="39">
        <v>4242.3450807457039</v>
      </c>
      <c r="G20" s="38"/>
      <c r="H20" s="39">
        <v>3631</v>
      </c>
      <c r="I20" s="38"/>
      <c r="J20" s="39">
        <v>2960.0368246958296</v>
      </c>
      <c r="K20" s="39"/>
      <c r="L20" s="39">
        <v>3474.7921278723179</v>
      </c>
      <c r="M20" s="39"/>
      <c r="N20" s="39">
        <v>7845.3443469381627</v>
      </c>
      <c r="O20" s="39"/>
      <c r="P20" s="39">
        <v>4370.0998069999996</v>
      </c>
      <c r="Q20" s="39"/>
      <c r="R20" s="39">
        <v>3647.4227500002321</v>
      </c>
      <c r="S20" s="39"/>
      <c r="T20" s="83"/>
      <c r="U20" s="108">
        <v>19.832605939162562</v>
      </c>
      <c r="V20" s="108"/>
      <c r="W20" s="108">
        <v>18.466884110649325</v>
      </c>
      <c r="X20" s="108"/>
      <c r="Y20" s="108">
        <v>18.874804083612037</v>
      </c>
      <c r="Z20" s="108"/>
      <c r="AA20" s="108">
        <v>14.931940617674877</v>
      </c>
      <c r="AB20" s="41"/>
      <c r="AC20" s="40">
        <f>J20/($J$19-$J$26)*100</f>
        <v>18.348820725217777</v>
      </c>
      <c r="AD20" s="40"/>
      <c r="AE20" s="40">
        <f>L20/($L$19-$L$26)*100</f>
        <v>14.386862189231239</v>
      </c>
      <c r="AF20" s="40"/>
      <c r="AG20" s="108">
        <f>N20/($N$19-$N$26)*100</f>
        <v>17.462847893265604</v>
      </c>
      <c r="AH20" s="108"/>
      <c r="AI20" s="108">
        <f>P20/($P$19-$P$26)*100</f>
        <v>12.439661931222865</v>
      </c>
      <c r="AJ20" s="40"/>
      <c r="AK20" s="108">
        <f>R20/($R$19-$R$26)*100</f>
        <v>14.313692499467729</v>
      </c>
      <c r="AL20" s="40"/>
    </row>
    <row r="21" spans="1:38" s="24" customFormat="1" ht="12">
      <c r="A21" s="149" t="s">
        <v>50</v>
      </c>
      <c r="B21" s="39">
        <v>8642.6446406548203</v>
      </c>
      <c r="C21" s="38"/>
      <c r="D21" s="39">
        <v>9562.7698292466775</v>
      </c>
      <c r="E21" s="38"/>
      <c r="F21" s="39">
        <v>10892.020793202921</v>
      </c>
      <c r="G21" s="38"/>
      <c r="H21" s="39">
        <v>11907</v>
      </c>
      <c r="I21" s="38"/>
      <c r="J21" s="39">
        <v>8106.097249122703</v>
      </c>
      <c r="K21" s="39"/>
      <c r="L21" s="39">
        <v>12513.486286921057</v>
      </c>
      <c r="M21" s="39"/>
      <c r="N21" s="39">
        <v>20474.908595233919</v>
      </c>
      <c r="O21" s="39"/>
      <c r="P21" s="39">
        <v>18437.347570000002</v>
      </c>
      <c r="Q21" s="39"/>
      <c r="R21" s="39">
        <v>13265.024531573808</v>
      </c>
      <c r="S21" s="39"/>
      <c r="T21" s="83"/>
      <c r="U21" s="108">
        <v>51.916014056170887</v>
      </c>
      <c r="V21" s="108"/>
      <c r="W21" s="108">
        <v>49.479003757014105</v>
      </c>
      <c r="X21" s="108"/>
      <c r="Y21" s="108">
        <v>48.460168758878233</v>
      </c>
      <c r="Z21" s="108"/>
      <c r="AA21" s="108">
        <v>48.96574412962125</v>
      </c>
      <c r="AB21" s="41"/>
      <c r="AC21" s="40">
        <f t="shared" ref="AC21:AC25" si="5">J21/($J$19-$J$26)*100</f>
        <v>50.248471223197555</v>
      </c>
      <c r="AD21" s="38"/>
      <c r="AE21" s="40">
        <f t="shared" ref="AE21:AE25" si="6">L21/($L$19-$L$26)*100</f>
        <v>51.810236725442302</v>
      </c>
      <c r="AF21" s="40"/>
      <c r="AG21" s="108">
        <f t="shared" ref="AG21:AG26" si="7">N21/($N$19-$N$26)*100</f>
        <v>45.574827390034088</v>
      </c>
      <c r="AH21" s="108"/>
      <c r="AI21" s="108">
        <f>P21/($P$19-$P$26)*100</f>
        <v>52.482639026201419</v>
      </c>
      <c r="AJ21" s="40"/>
      <c r="AK21" s="108">
        <f t="shared" ref="AK21:AK25" si="8">R21/($R$19-$R$26)*100</f>
        <v>52.056340917112323</v>
      </c>
      <c r="AL21" s="40"/>
    </row>
    <row r="22" spans="1:38" s="24" customFormat="1" ht="12">
      <c r="A22" s="149" t="s">
        <v>51</v>
      </c>
      <c r="B22" s="39">
        <v>3486.6759195598679</v>
      </c>
      <c r="C22" s="38"/>
      <c r="D22" s="39">
        <v>4795.9354180990604</v>
      </c>
      <c r="E22" s="38"/>
      <c r="F22" s="39">
        <v>5165.8734155532511</v>
      </c>
      <c r="G22" s="38"/>
      <c r="H22" s="39">
        <v>6206</v>
      </c>
      <c r="I22" s="38"/>
      <c r="J22" s="39">
        <v>3496.125763610336</v>
      </c>
      <c r="K22" s="39"/>
      <c r="L22" s="39">
        <v>5398.730695489252</v>
      </c>
      <c r="M22" s="39"/>
      <c r="N22" s="39">
        <v>10360.217219292077</v>
      </c>
      <c r="O22" s="39"/>
      <c r="P22" s="39">
        <v>8551.1510909999997</v>
      </c>
      <c r="Q22" s="39"/>
      <c r="R22" s="39">
        <v>5542.9194606607953</v>
      </c>
      <c r="S22" s="39"/>
      <c r="T22" s="83"/>
      <c r="U22" s="108">
        <v>20.944320121377558</v>
      </c>
      <c r="V22" s="108"/>
      <c r="W22" s="108">
        <v>24.814788059079945</v>
      </c>
      <c r="X22" s="108"/>
      <c r="Y22" s="108">
        <v>22.983714616201926</v>
      </c>
      <c r="Z22" s="108"/>
      <c r="AA22" s="108">
        <v>25.521240284574574</v>
      </c>
      <c r="AB22" s="41"/>
      <c r="AC22" s="40">
        <f t="shared" si="5"/>
        <v>21.671955002077762</v>
      </c>
      <c r="AD22" s="38"/>
      <c r="AE22" s="40">
        <f t="shared" si="6"/>
        <v>22.352644893418621</v>
      </c>
      <c r="AF22" s="40"/>
      <c r="AG22" s="108">
        <f t="shared" si="7"/>
        <v>23.060670053609147</v>
      </c>
      <c r="AH22" s="108"/>
      <c r="AI22" s="108">
        <f t="shared" ref="AI22:AI25" si="9">P22/($P$19-$P$26)*100</f>
        <v>24.341189765153477</v>
      </c>
      <c r="AJ22" s="40"/>
      <c r="AK22" s="108">
        <f t="shared" si="8"/>
        <v>21.752248134442073</v>
      </c>
      <c r="AL22" s="40"/>
    </row>
    <row r="23" spans="1:38" s="24" customFormat="1" ht="12">
      <c r="A23" s="149" t="s">
        <v>52</v>
      </c>
      <c r="B23" s="39">
        <v>1111.5364800183133</v>
      </c>
      <c r="C23" s="38"/>
      <c r="D23" s="39">
        <v>1170.9399080492853</v>
      </c>
      <c r="E23" s="38"/>
      <c r="F23" s="39">
        <v>1737.1701744283155</v>
      </c>
      <c r="G23" s="38"/>
      <c r="H23" s="39">
        <v>2205</v>
      </c>
      <c r="I23" s="38"/>
      <c r="J23" s="39">
        <v>1375.2394836786416</v>
      </c>
      <c r="K23" s="39"/>
      <c r="L23" s="39">
        <v>2102.7864460043847</v>
      </c>
      <c r="M23" s="39"/>
      <c r="N23" s="39">
        <v>4333.1876751682075</v>
      </c>
      <c r="O23" s="39"/>
      <c r="P23" s="39">
        <v>2747.8462960000002</v>
      </c>
      <c r="Q23" s="39"/>
      <c r="R23" s="39">
        <v>2196.2611519282691</v>
      </c>
      <c r="S23" s="39"/>
      <c r="T23" s="83"/>
      <c r="U23" s="108">
        <v>6.6769543258931527</v>
      </c>
      <c r="V23" s="108"/>
      <c r="W23" s="108">
        <v>6.0585940207840823</v>
      </c>
      <c r="X23" s="108"/>
      <c r="Y23" s="108">
        <v>7.7289202264670838</v>
      </c>
      <c r="Z23" s="108"/>
      <c r="AA23" s="108">
        <v>9.0677303943743048</v>
      </c>
      <c r="AB23" s="41"/>
      <c r="AC23" s="40">
        <f t="shared" si="5"/>
        <v>8.5249016261321255</v>
      </c>
      <c r="AD23" s="38"/>
      <c r="AE23" s="40">
        <f t="shared" si="6"/>
        <v>8.7062758573050534</v>
      </c>
      <c r="AF23" s="40"/>
      <c r="AG23" s="108">
        <f t="shared" si="7"/>
        <v>9.6451849553254601</v>
      </c>
      <c r="AH23" s="108"/>
      <c r="AI23" s="108">
        <f t="shared" si="9"/>
        <v>7.8218531545778403</v>
      </c>
      <c r="AJ23" s="40"/>
      <c r="AK23" s="108">
        <f t="shared" si="8"/>
        <v>8.618854717958321</v>
      </c>
      <c r="AL23" s="40"/>
    </row>
    <row r="24" spans="1:38" s="24" customFormat="1" ht="12">
      <c r="A24" s="149" t="s">
        <v>53</v>
      </c>
      <c r="B24" s="39">
        <v>88.741752307295513</v>
      </c>
      <c r="C24" s="17" t="s">
        <v>72</v>
      </c>
      <c r="D24" s="39">
        <v>211.2314567648034</v>
      </c>
      <c r="E24" s="38"/>
      <c r="F24" s="39">
        <v>425.10172699082455</v>
      </c>
      <c r="G24" s="38"/>
      <c r="H24" s="39">
        <v>350</v>
      </c>
      <c r="I24" s="38"/>
      <c r="J24" s="39">
        <v>170.12922372428352</v>
      </c>
      <c r="K24" s="39"/>
      <c r="L24" s="39">
        <v>615.96822630081112</v>
      </c>
      <c r="M24" s="39"/>
      <c r="N24" s="39">
        <v>1570.8704656953746</v>
      </c>
      <c r="O24" s="39"/>
      <c r="P24" s="39">
        <v>757.73148179999998</v>
      </c>
      <c r="Q24" s="39"/>
      <c r="R24" s="39">
        <v>696.51085698869031</v>
      </c>
      <c r="S24" s="39"/>
      <c r="T24" s="83"/>
      <c r="U24" s="108">
        <v>0.53306808872865163</v>
      </c>
      <c r="V24" s="108"/>
      <c r="W24" s="108">
        <v>1.0929387854657384</v>
      </c>
      <c r="X24" s="108"/>
      <c r="Y24" s="108">
        <v>1.8913387901831329</v>
      </c>
      <c r="Z24" s="108"/>
      <c r="AA24" s="108">
        <v>1.4393222848213185</v>
      </c>
      <c r="AB24" s="41"/>
      <c r="AC24" s="40">
        <f t="shared" si="5"/>
        <v>1.0546053347015794</v>
      </c>
      <c r="AD24" s="38"/>
      <c r="AE24" s="40">
        <f t="shared" si="6"/>
        <v>2.5503252161910619</v>
      </c>
      <c r="AF24" s="40"/>
      <c r="AG24" s="108">
        <f t="shared" si="7"/>
        <v>3.4965797279717354</v>
      </c>
      <c r="AH24" s="108"/>
      <c r="AI24" s="108">
        <f t="shared" si="9"/>
        <v>2.1569126300360839</v>
      </c>
      <c r="AJ24" s="40"/>
      <c r="AK24" s="108">
        <f t="shared" si="8"/>
        <v>2.7333388293079603</v>
      </c>
      <c r="AL24" s="40"/>
    </row>
    <row r="25" spans="1:38" s="24" customFormat="1" ht="12">
      <c r="A25" s="149" t="s">
        <v>54</v>
      </c>
      <c r="B25" s="39">
        <v>16.154174656284759</v>
      </c>
      <c r="C25" s="17" t="s">
        <v>72</v>
      </c>
      <c r="D25" s="39">
        <v>16.967352122241088</v>
      </c>
      <c r="E25" s="17" t="s">
        <v>72</v>
      </c>
      <c r="F25" s="39">
        <v>13.722532898856759</v>
      </c>
      <c r="G25" s="38" t="s">
        <v>72</v>
      </c>
      <c r="H25" s="39">
        <v>18</v>
      </c>
      <c r="I25" s="38" t="s">
        <v>72</v>
      </c>
      <c r="J25" s="39">
        <v>24.399060777165854</v>
      </c>
      <c r="K25" s="39" t="s">
        <v>72</v>
      </c>
      <c r="L25" s="39">
        <v>46.772622975628956</v>
      </c>
      <c r="M25" s="39" t="s">
        <v>72</v>
      </c>
      <c r="N25" s="39">
        <v>341.38753276151039</v>
      </c>
      <c r="O25" s="39" t="s">
        <v>72</v>
      </c>
      <c r="P25" s="39">
        <v>266.19812580000001</v>
      </c>
      <c r="Q25" s="39" t="s">
        <v>72</v>
      </c>
      <c r="R25" s="39">
        <v>133.91453548870965</v>
      </c>
      <c r="S25" s="39" t="s">
        <v>212</v>
      </c>
      <c r="T25" s="83"/>
      <c r="U25" s="108">
        <v>9.7037468667458368E-2</v>
      </c>
      <c r="V25" s="108"/>
      <c r="W25" s="108">
        <v>8.7791267006693527E-2</v>
      </c>
      <c r="X25" s="108"/>
      <c r="Y25" s="108">
        <v>6.1053524658421759E-2</v>
      </c>
      <c r="Z25" s="108"/>
      <c r="AA25" s="108">
        <v>7.4022288933667801E-2</v>
      </c>
      <c r="AB25" s="41"/>
      <c r="AC25" s="40">
        <f t="shared" si="5"/>
        <v>0.15124608867320882</v>
      </c>
      <c r="AD25" s="38"/>
      <c r="AE25" s="40">
        <f t="shared" si="6"/>
        <v>0.19365511841172525</v>
      </c>
      <c r="AF25" s="40"/>
      <c r="AG25" s="108">
        <f t="shared" si="7"/>
        <v>0.75988997979395823</v>
      </c>
      <c r="AH25" s="108"/>
      <c r="AI25" s="108">
        <f t="shared" si="9"/>
        <v>0.75774349280831788</v>
      </c>
      <c r="AJ25" s="40"/>
      <c r="AK25" s="108">
        <f t="shared" si="8"/>
        <v>0.52552490171157873</v>
      </c>
      <c r="AL25" s="40"/>
    </row>
    <row r="26" spans="1:38" s="24" customFormat="1" ht="12">
      <c r="A26" s="13" t="s">
        <v>3</v>
      </c>
      <c r="B26" s="39">
        <v>0</v>
      </c>
      <c r="C26" s="60"/>
      <c r="D26" s="39">
        <v>7.6841517543859652</v>
      </c>
      <c r="E26" s="17" t="s">
        <v>72</v>
      </c>
      <c r="F26" s="39">
        <v>4.514669401519102</v>
      </c>
      <c r="G26" s="38" t="s">
        <v>72</v>
      </c>
      <c r="H26" s="39">
        <v>10</v>
      </c>
      <c r="I26" s="38" t="s">
        <v>72</v>
      </c>
      <c r="J26" s="39">
        <v>0</v>
      </c>
      <c r="K26" s="39" t="s">
        <v>72</v>
      </c>
      <c r="L26" s="39">
        <v>15.582621777338748</v>
      </c>
      <c r="M26" s="39" t="s">
        <v>72</v>
      </c>
      <c r="N26" s="39">
        <v>0</v>
      </c>
      <c r="O26" s="39"/>
      <c r="P26" s="39">
        <v>156.627208</v>
      </c>
      <c r="Q26" s="39" t="s">
        <v>72</v>
      </c>
      <c r="R26" s="39">
        <v>136.28177713036291</v>
      </c>
      <c r="S26" s="39" t="s">
        <v>72</v>
      </c>
      <c r="T26" s="83"/>
      <c r="U26" s="108">
        <v>0</v>
      </c>
      <c r="V26" s="189"/>
      <c r="W26" s="104" t="s">
        <v>81</v>
      </c>
      <c r="X26" s="108"/>
      <c r="Y26" s="104" t="s">
        <v>81</v>
      </c>
      <c r="Z26" s="108"/>
      <c r="AA26" s="40" t="s">
        <v>81</v>
      </c>
      <c r="AB26" s="41"/>
      <c r="AC26" s="39">
        <v>0</v>
      </c>
      <c r="AD26" s="38"/>
      <c r="AE26" s="40" t="s">
        <v>81</v>
      </c>
      <c r="AF26" s="40"/>
      <c r="AG26" s="108">
        <f t="shared" si="7"/>
        <v>0</v>
      </c>
      <c r="AH26" s="108"/>
      <c r="AI26" s="40" t="s">
        <v>81</v>
      </c>
      <c r="AJ26" s="40"/>
      <c r="AK26" s="40" t="s">
        <v>81</v>
      </c>
      <c r="AL26" s="40"/>
    </row>
    <row r="27" spans="1:38" s="24" customFormat="1" ht="6.6" customHeight="1">
      <c r="A27" s="53"/>
      <c r="B27" s="42"/>
      <c r="C27" s="38"/>
      <c r="D27" s="42"/>
      <c r="E27" s="38"/>
      <c r="F27" s="42"/>
      <c r="G27" s="38"/>
      <c r="H27" s="42"/>
      <c r="I27" s="38"/>
      <c r="J27" s="38"/>
      <c r="K27" s="38"/>
      <c r="L27" s="38"/>
      <c r="M27" s="38"/>
      <c r="N27" s="38"/>
      <c r="O27" s="38"/>
      <c r="P27" s="38"/>
      <c r="Q27" s="38"/>
      <c r="R27" s="38"/>
      <c r="S27" s="38"/>
      <c r="T27" s="51"/>
      <c r="U27" s="108"/>
      <c r="V27" s="108"/>
      <c r="W27" s="108"/>
      <c r="X27" s="108"/>
      <c r="Y27" s="108"/>
      <c r="Z27" s="108"/>
      <c r="AA27" s="108"/>
      <c r="AB27" s="41"/>
      <c r="AC27" s="38"/>
      <c r="AD27" s="38"/>
      <c r="AE27" s="38"/>
      <c r="AF27" s="38"/>
      <c r="AG27" s="38"/>
      <c r="AH27" s="38"/>
      <c r="AI27" s="38"/>
      <c r="AJ27" s="38"/>
      <c r="AK27" s="38"/>
      <c r="AL27" s="38"/>
    </row>
    <row r="28" spans="1:38" s="28" customFormat="1" ht="24">
      <c r="A28" s="103" t="s">
        <v>77</v>
      </c>
      <c r="B28" s="61">
        <v>16647.35784858957</v>
      </c>
      <c r="C28" s="34"/>
      <c r="D28" s="61">
        <v>19334.608914040193</v>
      </c>
      <c r="E28" s="34"/>
      <c r="F28" s="61">
        <v>22480.748393221336</v>
      </c>
      <c r="G28" s="34"/>
      <c r="H28" s="61">
        <v>24327</v>
      </c>
      <c r="I28" s="34"/>
      <c r="J28" s="61">
        <f>SUM(J29:J31)</f>
        <v>16132.027605608971</v>
      </c>
      <c r="K28" s="61"/>
      <c r="L28" s="61">
        <f>SUM(L29:L31)</f>
        <v>24168.119027340865</v>
      </c>
      <c r="M28" s="61"/>
      <c r="N28" s="61">
        <f t="shared" ref="N28:R28" si="10">SUM(N29:N31)</f>
        <v>44925.915835089327</v>
      </c>
      <c r="O28" s="61"/>
      <c r="P28" s="61">
        <f t="shared" si="10"/>
        <v>35287.001572000001</v>
      </c>
      <c r="Q28" s="61"/>
      <c r="R28" s="61">
        <f t="shared" si="10"/>
        <v>25618.335063770832</v>
      </c>
      <c r="S28" s="61"/>
      <c r="T28" s="7"/>
      <c r="U28" s="106">
        <v>100.00000000000011</v>
      </c>
      <c r="V28" s="106"/>
      <c r="W28" s="106">
        <v>100.00000000000006</v>
      </c>
      <c r="X28" s="106"/>
      <c r="Y28" s="106">
        <v>100.00000000000057</v>
      </c>
      <c r="Z28" s="106"/>
      <c r="AA28" s="106">
        <v>100</v>
      </c>
      <c r="AB28" s="36"/>
      <c r="AC28" s="106">
        <f>SUM(AC29:AC30)</f>
        <v>100</v>
      </c>
      <c r="AD28" s="34"/>
      <c r="AE28" s="106">
        <f>SUM(AE29:AE30)</f>
        <v>100</v>
      </c>
      <c r="AF28" s="106"/>
      <c r="AG28" s="106">
        <f t="shared" ref="AG28:AI28" si="11">SUM(AG29:AG30)</f>
        <v>100.00000000000001</v>
      </c>
      <c r="AH28" s="106"/>
      <c r="AI28" s="106">
        <f t="shared" si="11"/>
        <v>100</v>
      </c>
      <c r="AJ28" s="106"/>
      <c r="AK28" s="106">
        <f t="shared" ref="AK28" si="12">SUM(AK29:AK30)</f>
        <v>100</v>
      </c>
      <c r="AL28" s="106"/>
    </row>
    <row r="29" spans="1:38" s="24" customFormat="1" ht="12">
      <c r="A29" s="13" t="s">
        <v>78</v>
      </c>
      <c r="B29" s="39">
        <v>2518.9014574073731</v>
      </c>
      <c r="C29" s="91"/>
      <c r="D29" s="39">
        <v>3222.9366238801163</v>
      </c>
      <c r="E29" s="91"/>
      <c r="F29" s="39">
        <v>4196.8600670107426</v>
      </c>
      <c r="G29" s="162"/>
      <c r="H29" s="39">
        <v>6760</v>
      </c>
      <c r="I29" s="162"/>
      <c r="J29" s="39">
        <v>2569.9802835745804</v>
      </c>
      <c r="K29" s="162"/>
      <c r="L29" s="39">
        <v>4334.3428770548953</v>
      </c>
      <c r="M29" s="162"/>
      <c r="N29" s="39">
        <v>9369.2776519181352</v>
      </c>
      <c r="O29" s="162"/>
      <c r="P29" s="39">
        <v>8175.0010620000003</v>
      </c>
      <c r="Q29" s="162"/>
      <c r="R29" s="39">
        <v>4556.7327086260339</v>
      </c>
      <c r="S29" s="162"/>
      <c r="T29" s="90"/>
      <c r="U29" s="108">
        <v>15.130938376631262</v>
      </c>
      <c r="V29" s="108"/>
      <c r="W29" s="108">
        <v>16.669262037877175</v>
      </c>
      <c r="X29" s="108"/>
      <c r="Y29" s="108">
        <v>18.668684839141093</v>
      </c>
      <c r="Z29" s="108"/>
      <c r="AA29" s="108">
        <v>27.788054425124347</v>
      </c>
      <c r="AB29" s="41"/>
      <c r="AC29" s="108">
        <f>J29/$J$28*100</f>
        <v>15.930919202500124</v>
      </c>
      <c r="AD29" s="108"/>
      <c r="AE29" s="108">
        <f>L29/($L$28-$L$31)*100</f>
        <v>17.943131223348821</v>
      </c>
      <c r="AF29" s="108"/>
      <c r="AG29" s="108">
        <f>N29/($N$28-$N$31)*100</f>
        <v>20.854950817942534</v>
      </c>
      <c r="AH29" s="108"/>
      <c r="AI29" s="108">
        <f>P29/($P$28-$P$31)*100</f>
        <v>23.167174023895555</v>
      </c>
      <c r="AJ29" s="108"/>
      <c r="AK29" s="108">
        <f>R29/($R$28-$R$31)*100</f>
        <v>17.786997856352169</v>
      </c>
      <c r="AL29" s="108"/>
    </row>
    <row r="30" spans="1:38" s="24" customFormat="1" ht="12">
      <c r="A30" s="13" t="s">
        <v>79</v>
      </c>
      <c r="B30" s="39">
        <v>14128.456391182197</v>
      </c>
      <c r="C30" s="59"/>
      <c r="D30" s="39">
        <v>16111.672290160077</v>
      </c>
      <c r="E30" s="59"/>
      <c r="F30" s="39">
        <v>18283.888326210592</v>
      </c>
      <c r="G30" s="163"/>
      <c r="H30" s="39">
        <v>17567</v>
      </c>
      <c r="I30" s="163"/>
      <c r="J30" s="39">
        <v>13562.047322034392</v>
      </c>
      <c r="K30" s="163"/>
      <c r="L30" s="39">
        <v>19821.657673254595</v>
      </c>
      <c r="M30" s="163"/>
      <c r="N30" s="39">
        <v>35556.638183171191</v>
      </c>
      <c r="O30" s="163"/>
      <c r="P30" s="39">
        <v>27112.000510000002</v>
      </c>
      <c r="Q30" s="163"/>
      <c r="R30" s="39">
        <v>21061.602355144798</v>
      </c>
      <c r="S30" s="163"/>
      <c r="T30" s="90"/>
      <c r="U30" s="108">
        <v>84.86906162336885</v>
      </c>
      <c r="V30" s="108"/>
      <c r="W30" s="108">
        <v>83.330737962122882</v>
      </c>
      <c r="X30" s="108"/>
      <c r="Y30" s="108">
        <v>81.331315160859475</v>
      </c>
      <c r="Z30" s="108"/>
      <c r="AA30" s="108">
        <v>72.211945574875656</v>
      </c>
      <c r="AB30" s="41"/>
      <c r="AC30" s="108">
        <f>J30/$J$28*100</f>
        <v>84.069080797499879</v>
      </c>
      <c r="AD30" s="163"/>
      <c r="AE30" s="108">
        <f>L30/($L$28-$L$31)*100</f>
        <v>82.056868776651172</v>
      </c>
      <c r="AF30" s="108"/>
      <c r="AG30" s="108">
        <f>N30/($N$28-$N$31)*100</f>
        <v>79.145049182057477</v>
      </c>
      <c r="AH30" s="108"/>
      <c r="AI30" s="108">
        <f>P30/($P$28-$P$31)*100</f>
        <v>76.832825976104445</v>
      </c>
      <c r="AJ30" s="108"/>
      <c r="AK30" s="108">
        <f>R30/($R$28-$R$31)*100</f>
        <v>82.213002143647827</v>
      </c>
      <c r="AL30" s="108"/>
    </row>
    <row r="31" spans="1:38" s="24" customFormat="1" ht="12">
      <c r="A31" s="13" t="s">
        <v>3</v>
      </c>
      <c r="B31" s="39">
        <v>0</v>
      </c>
      <c r="C31" s="38"/>
      <c r="D31" s="39">
        <v>0</v>
      </c>
      <c r="E31" s="38"/>
      <c r="F31" s="39">
        <v>0</v>
      </c>
      <c r="G31" s="52"/>
      <c r="H31" s="39">
        <v>0</v>
      </c>
      <c r="I31" s="163"/>
      <c r="J31" s="39">
        <v>0</v>
      </c>
      <c r="K31" s="163"/>
      <c r="L31" s="39">
        <v>12.118477031372866</v>
      </c>
      <c r="M31" s="39" t="s">
        <v>72</v>
      </c>
      <c r="N31" s="39">
        <v>0</v>
      </c>
      <c r="O31" s="39"/>
      <c r="P31" s="39">
        <v>0</v>
      </c>
      <c r="Q31" s="39"/>
      <c r="R31" s="39">
        <v>0</v>
      </c>
      <c r="S31" s="39"/>
      <c r="T31" s="90"/>
      <c r="U31" s="39">
        <v>0</v>
      </c>
      <c r="V31" s="38"/>
      <c r="W31" s="39">
        <v>0</v>
      </c>
      <c r="X31" s="38"/>
      <c r="Y31" s="39">
        <v>0</v>
      </c>
      <c r="Z31" s="52"/>
      <c r="AA31" s="39">
        <v>0</v>
      </c>
      <c r="AB31" s="163"/>
      <c r="AC31" s="39">
        <v>0</v>
      </c>
      <c r="AD31" s="163"/>
      <c r="AE31" s="104" t="s">
        <v>81</v>
      </c>
      <c r="AF31" s="104"/>
      <c r="AG31" s="108">
        <v>0</v>
      </c>
      <c r="AH31" s="108"/>
      <c r="AI31" s="108">
        <v>0</v>
      </c>
      <c r="AJ31" s="104"/>
      <c r="AK31" s="108">
        <v>0</v>
      </c>
      <c r="AL31" s="104"/>
    </row>
    <row r="32" spans="1:38" s="24" customFormat="1" ht="6.6" customHeight="1">
      <c r="A32" s="89"/>
      <c r="B32" s="113"/>
      <c r="C32" s="59"/>
      <c r="D32" s="113"/>
      <c r="E32" s="59"/>
      <c r="F32" s="113"/>
      <c r="G32" s="163"/>
      <c r="H32" s="113"/>
      <c r="I32" s="163"/>
      <c r="J32" s="163"/>
      <c r="K32" s="163"/>
      <c r="L32" s="163"/>
      <c r="M32" s="163"/>
      <c r="N32" s="163"/>
      <c r="O32" s="163"/>
      <c r="P32" s="163"/>
      <c r="Q32" s="163"/>
      <c r="R32" s="163"/>
      <c r="S32" s="163"/>
      <c r="T32" s="127"/>
      <c r="U32" s="108"/>
      <c r="V32" s="108"/>
      <c r="W32" s="108"/>
      <c r="X32" s="108"/>
      <c r="Y32" s="108"/>
      <c r="Z32" s="108"/>
      <c r="AA32" s="108"/>
      <c r="AB32" s="41"/>
      <c r="AC32" s="163"/>
      <c r="AD32" s="163"/>
      <c r="AE32" s="163"/>
      <c r="AF32" s="163"/>
      <c r="AG32" s="163"/>
      <c r="AH32" s="163"/>
      <c r="AI32" s="163"/>
      <c r="AJ32" s="163"/>
      <c r="AK32" s="163"/>
      <c r="AL32" s="163"/>
    </row>
    <row r="33" spans="1:38" s="28" customFormat="1" ht="24">
      <c r="A33" s="103" t="s">
        <v>130</v>
      </c>
      <c r="B33" s="61">
        <v>16647.357848589552</v>
      </c>
      <c r="C33" s="34"/>
      <c r="D33" s="61">
        <v>19334.608914040273</v>
      </c>
      <c r="E33" s="34"/>
      <c r="F33" s="61">
        <v>22480.748393221034</v>
      </c>
      <c r="G33" s="34"/>
      <c r="H33" s="61">
        <v>24327</v>
      </c>
      <c r="I33" s="34"/>
      <c r="J33" s="61">
        <f>SUM(J34:J35)</f>
        <v>16132.027605608973</v>
      </c>
      <c r="K33" s="61"/>
      <c r="L33" s="61">
        <f>SUM(L34:L35)</f>
        <v>24168.11902734097</v>
      </c>
      <c r="M33" s="61"/>
      <c r="N33" s="61">
        <f>SUM(N34:N35)</f>
        <v>44925.915835089298</v>
      </c>
      <c r="O33" s="61"/>
      <c r="P33" s="61">
        <f>SUM(P34:P35)</f>
        <v>35287.001574300004</v>
      </c>
      <c r="Q33" s="34"/>
      <c r="R33" s="61">
        <f>SUM(R34:R36)</f>
        <v>25618.335063770821</v>
      </c>
      <c r="S33" s="34"/>
      <c r="T33" s="7"/>
      <c r="U33" s="106">
        <v>100</v>
      </c>
      <c r="V33" s="106"/>
      <c r="W33" s="106">
        <v>100.00000000000048</v>
      </c>
      <c r="X33" s="106"/>
      <c r="Y33" s="106">
        <v>99.999999999999233</v>
      </c>
      <c r="Z33" s="106"/>
      <c r="AA33" s="106">
        <v>100</v>
      </c>
      <c r="AB33" s="36"/>
      <c r="AC33" s="106">
        <f>SUM(AC34:AC35)</f>
        <v>100</v>
      </c>
      <c r="AD33" s="34"/>
      <c r="AE33" s="106">
        <f>SUM(AE34:AE35)</f>
        <v>100.00000000000001</v>
      </c>
      <c r="AF33" s="106"/>
      <c r="AG33" s="106">
        <f>SUM(AG34:AG35)</f>
        <v>100</v>
      </c>
      <c r="AH33" s="106"/>
      <c r="AI33" s="106">
        <f>SUM(AI34:AI35)</f>
        <v>99.999999999999986</v>
      </c>
      <c r="AJ33" s="106"/>
      <c r="AK33" s="106">
        <f>SUM(AK34:AK35)</f>
        <v>99.985126698279444</v>
      </c>
      <c r="AL33" s="106"/>
    </row>
    <row r="34" spans="1:38" s="24" customFormat="1" ht="12">
      <c r="A34" s="13" t="s">
        <v>78</v>
      </c>
      <c r="B34" s="39">
        <v>480.6473991592801</v>
      </c>
      <c r="C34" s="91"/>
      <c r="D34" s="39">
        <v>207.73425298123175</v>
      </c>
      <c r="E34" s="91"/>
      <c r="F34" s="39">
        <v>100.301302158205</v>
      </c>
      <c r="G34" s="38" t="s">
        <v>72</v>
      </c>
      <c r="H34" s="39">
        <v>442</v>
      </c>
      <c r="I34" s="38"/>
      <c r="J34" s="39">
        <v>92.533778069249678</v>
      </c>
      <c r="K34" s="38" t="s">
        <v>72</v>
      </c>
      <c r="L34" s="39">
        <v>163.3629418329561</v>
      </c>
      <c r="M34" s="38" t="s">
        <v>72</v>
      </c>
      <c r="N34" s="39">
        <v>266.91824012830057</v>
      </c>
      <c r="O34" s="38" t="s">
        <v>72</v>
      </c>
      <c r="P34" s="39">
        <v>272.22388430000001</v>
      </c>
      <c r="Q34" s="39" t="s">
        <v>72</v>
      </c>
      <c r="R34" s="39">
        <v>458.22782748192253</v>
      </c>
      <c r="S34" s="39"/>
      <c r="T34" s="90"/>
      <c r="U34" s="108">
        <v>2.8872293341132385</v>
      </c>
      <c r="V34" s="108"/>
      <c r="W34" s="108">
        <v>1.0744166272242606</v>
      </c>
      <c r="X34" s="108"/>
      <c r="Y34" s="108">
        <v>0.44616531622430161</v>
      </c>
      <c r="Z34" s="108"/>
      <c r="AA34" s="108">
        <v>1.8169112508735148</v>
      </c>
      <c r="AB34" s="41"/>
      <c r="AC34" s="108">
        <f>J34/$J$33*100</f>
        <v>0.57360289934711273</v>
      </c>
      <c r="AD34" s="108"/>
      <c r="AE34" s="202">
        <f>L34/$L$33*100</f>
        <v>0.67594396422885239</v>
      </c>
      <c r="AF34" s="202"/>
      <c r="AG34" s="202">
        <f>N34/$N$33*100</f>
        <v>0.59412976934757245</v>
      </c>
      <c r="AH34" s="202"/>
      <c r="AI34" s="202">
        <f>P34/$P$33*100</f>
        <v>0.77145654817626752</v>
      </c>
      <c r="AJ34" s="202"/>
      <c r="AK34" s="254">
        <f>R34/$R$33*100</f>
        <v>1.7886713806391872</v>
      </c>
      <c r="AL34" s="202"/>
    </row>
    <row r="35" spans="1:38" s="24" customFormat="1" ht="12">
      <c r="A35" s="13" t="s">
        <v>79</v>
      </c>
      <c r="B35" s="39">
        <v>16166.710449430271</v>
      </c>
      <c r="C35" s="59"/>
      <c r="D35" s="39">
        <v>19126.874661059042</v>
      </c>
      <c r="E35" s="59"/>
      <c r="F35" s="39">
        <v>22380.44709106283</v>
      </c>
      <c r="G35" s="163"/>
      <c r="H35" s="39">
        <v>23885</v>
      </c>
      <c r="I35" s="163"/>
      <c r="J35" s="39">
        <v>16039.493827539723</v>
      </c>
      <c r="K35" s="163"/>
      <c r="L35" s="39">
        <v>24004.756085508016</v>
      </c>
      <c r="M35" s="163"/>
      <c r="N35" s="39">
        <v>44658.997594960994</v>
      </c>
      <c r="O35" s="163"/>
      <c r="P35" s="39">
        <v>35014.777690000003</v>
      </c>
      <c r="Q35" s="163"/>
      <c r="R35" s="39">
        <v>25156.296944019083</v>
      </c>
      <c r="S35" s="163"/>
      <c r="T35" s="90"/>
      <c r="U35" s="108">
        <v>97.112770665886757</v>
      </c>
      <c r="V35" s="108"/>
      <c r="W35" s="108">
        <v>98.925583372776217</v>
      </c>
      <c r="X35" s="108"/>
      <c r="Y35" s="108">
        <v>99.553834683774937</v>
      </c>
      <c r="Z35" s="108"/>
      <c r="AA35" s="108">
        <v>98.183088749126483</v>
      </c>
      <c r="AB35" s="41"/>
      <c r="AC35" s="108">
        <f>J35/$J$33*100</f>
        <v>99.426397100652892</v>
      </c>
      <c r="AD35" s="163"/>
      <c r="AE35" s="202">
        <f>L35/$L$33*100</f>
        <v>99.324056035771164</v>
      </c>
      <c r="AF35" s="202"/>
      <c r="AG35" s="202">
        <f>N35/$N$33*100</f>
        <v>99.405870230652425</v>
      </c>
      <c r="AH35" s="202"/>
      <c r="AI35" s="202">
        <f>P35/$P$33*100</f>
        <v>99.228543451823725</v>
      </c>
      <c r="AJ35" s="202"/>
      <c r="AK35" s="254">
        <f>R35/$R$33*100</f>
        <v>98.196455317640257</v>
      </c>
      <c r="AL35" s="202"/>
    </row>
    <row r="36" spans="1:38" s="24" customFormat="1" ht="12">
      <c r="A36" s="13" t="s">
        <v>3</v>
      </c>
      <c r="B36" s="39">
        <v>0</v>
      </c>
      <c r="C36" s="39"/>
      <c r="D36" s="39">
        <v>0</v>
      </c>
      <c r="E36" s="39"/>
      <c r="F36" s="39">
        <v>0</v>
      </c>
      <c r="G36" s="39"/>
      <c r="H36" s="39">
        <v>0</v>
      </c>
      <c r="I36" s="39"/>
      <c r="J36" s="39">
        <v>0</v>
      </c>
      <c r="K36" s="39"/>
      <c r="L36" s="39">
        <v>0</v>
      </c>
      <c r="M36" s="39"/>
      <c r="N36" s="39">
        <v>0</v>
      </c>
      <c r="O36" s="39"/>
      <c r="P36" s="39">
        <v>0</v>
      </c>
      <c r="Q36" s="163"/>
      <c r="R36" s="39">
        <v>3.8102922698166575</v>
      </c>
      <c r="S36" s="248" t="s">
        <v>72</v>
      </c>
      <c r="T36" s="90"/>
      <c r="U36" s="39">
        <v>0</v>
      </c>
      <c r="V36" s="108"/>
      <c r="W36" s="39">
        <v>0</v>
      </c>
      <c r="X36" s="108"/>
      <c r="Y36" s="39">
        <v>0</v>
      </c>
      <c r="Z36" s="108"/>
      <c r="AA36" s="39">
        <v>0</v>
      </c>
      <c r="AB36" s="41"/>
      <c r="AC36" s="39">
        <v>0</v>
      </c>
      <c r="AD36" s="163"/>
      <c r="AE36" s="39">
        <v>0</v>
      </c>
      <c r="AF36" s="202"/>
      <c r="AG36" s="39">
        <v>0</v>
      </c>
      <c r="AH36" s="202"/>
      <c r="AI36" s="39">
        <v>0</v>
      </c>
      <c r="AJ36" s="202"/>
      <c r="AK36" s="40" t="s">
        <v>81</v>
      </c>
      <c r="AL36" s="202"/>
    </row>
    <row r="37" spans="1:38" s="24" customFormat="1" ht="6.6" customHeight="1">
      <c r="A37" s="89"/>
      <c r="B37" s="113"/>
      <c r="C37" s="59"/>
      <c r="D37" s="113"/>
      <c r="E37" s="59"/>
      <c r="F37" s="113"/>
      <c r="G37" s="163"/>
      <c r="H37" s="113"/>
      <c r="I37" s="163"/>
      <c r="J37" s="163"/>
      <c r="K37" s="163"/>
      <c r="L37" s="163"/>
      <c r="M37" s="163"/>
      <c r="N37" s="163"/>
      <c r="O37" s="163"/>
      <c r="P37" s="163"/>
      <c r="Q37" s="163"/>
      <c r="R37" s="61"/>
      <c r="S37" s="163"/>
      <c r="T37" s="127"/>
      <c r="U37" s="108"/>
      <c r="V37" s="108"/>
      <c r="W37" s="108"/>
      <c r="X37" s="108"/>
      <c r="Y37" s="108"/>
      <c r="Z37" s="108"/>
      <c r="AA37" s="108"/>
      <c r="AB37" s="41"/>
      <c r="AC37" s="163"/>
      <c r="AD37" s="163"/>
      <c r="AE37" s="163"/>
      <c r="AF37" s="163"/>
      <c r="AG37" s="163"/>
      <c r="AH37" s="163"/>
      <c r="AI37" s="163"/>
      <c r="AJ37" s="163"/>
      <c r="AK37" s="163"/>
      <c r="AL37" s="163"/>
    </row>
    <row r="38" spans="1:38" s="28" customFormat="1" ht="12">
      <c r="A38" s="8" t="s">
        <v>56</v>
      </c>
      <c r="B38" s="43">
        <v>16647.357848589556</v>
      </c>
      <c r="C38" s="34"/>
      <c r="D38" s="43">
        <v>19334.608914040175</v>
      </c>
      <c r="E38" s="34"/>
      <c r="F38" s="43">
        <v>22480.748393221304</v>
      </c>
      <c r="G38" s="34"/>
      <c r="H38" s="43">
        <v>24327</v>
      </c>
      <c r="I38" s="34"/>
      <c r="J38" s="61">
        <f>SUM(J39:J40)</f>
        <v>16132.027605608973</v>
      </c>
      <c r="K38" s="61"/>
      <c r="L38" s="61">
        <f t="shared" ref="L38:N38" si="13">SUM(L39:L40)</f>
        <v>24168.119027340883</v>
      </c>
      <c r="M38" s="61"/>
      <c r="N38" s="61">
        <f t="shared" si="13"/>
        <v>44925.915835089247</v>
      </c>
      <c r="O38" s="61"/>
      <c r="P38" s="61">
        <f>SUM(P39:P41)</f>
        <v>35287.001571389999</v>
      </c>
      <c r="Q38" s="34"/>
      <c r="R38" s="61">
        <f>SUM(R39:R41)</f>
        <v>25618.335063770824</v>
      </c>
      <c r="S38" s="34"/>
      <c r="T38" s="88"/>
      <c r="U38" s="106">
        <v>100.00000000000003</v>
      </c>
      <c r="V38" s="106"/>
      <c r="W38" s="106">
        <v>99.999999999999972</v>
      </c>
      <c r="X38" s="106"/>
      <c r="Y38" s="106">
        <v>100.00000000000043</v>
      </c>
      <c r="Z38" s="106"/>
      <c r="AA38" s="106">
        <v>100</v>
      </c>
      <c r="AB38" s="36"/>
      <c r="AC38" s="106">
        <f>SUM(AC39:AC40)</f>
        <v>100</v>
      </c>
      <c r="AD38" s="34"/>
      <c r="AE38" s="106">
        <f>SUM(AE39:AE40)</f>
        <v>100</v>
      </c>
      <c r="AF38" s="106"/>
      <c r="AG38" s="106">
        <f t="shared" ref="AG38:AI38" si="14">SUM(AG39:AG40)</f>
        <v>100</v>
      </c>
      <c r="AH38" s="106"/>
      <c r="AI38" s="106">
        <f t="shared" si="14"/>
        <v>99.961229782127219</v>
      </c>
      <c r="AJ38" s="106"/>
      <c r="AK38" s="106">
        <f t="shared" ref="AK38" si="15">SUM(AK39:AK40)</f>
        <v>99.999999999999986</v>
      </c>
      <c r="AL38" s="106"/>
    </row>
    <row r="39" spans="1:38" s="24" customFormat="1" ht="12">
      <c r="A39" s="150" t="s">
        <v>20</v>
      </c>
      <c r="B39" s="39">
        <v>13415.728528879725</v>
      </c>
      <c r="C39" s="38"/>
      <c r="D39" s="39">
        <v>15896.359405996905</v>
      </c>
      <c r="E39" s="38"/>
      <c r="F39" s="39">
        <v>18320.165701811449</v>
      </c>
      <c r="G39" s="38"/>
      <c r="H39" s="39">
        <v>20136</v>
      </c>
      <c r="I39" s="38"/>
      <c r="J39" s="39">
        <v>13843.530613735657</v>
      </c>
      <c r="K39" s="38"/>
      <c r="L39" s="39">
        <v>19826.824261068232</v>
      </c>
      <c r="M39" s="38"/>
      <c r="N39" s="39">
        <v>38318.003600536918</v>
      </c>
      <c r="O39" s="38"/>
      <c r="P39" s="39">
        <v>29508.38031</v>
      </c>
      <c r="Q39" s="38"/>
      <c r="R39" s="39">
        <v>23016.310982401283</v>
      </c>
      <c r="S39" s="38"/>
      <c r="T39" s="86"/>
      <c r="U39" s="108">
        <v>80.587734407453567</v>
      </c>
      <c r="V39" s="108"/>
      <c r="W39" s="108">
        <v>82.217124104607421</v>
      </c>
      <c r="X39" s="108"/>
      <c r="Y39" s="108">
        <v>81.492686014561997</v>
      </c>
      <c r="Z39" s="108"/>
      <c r="AA39" s="108">
        <v>82.772228388210635</v>
      </c>
      <c r="AB39" s="41"/>
      <c r="AC39" s="108">
        <f>J39/$J$38*100</f>
        <v>85.813953163100066</v>
      </c>
      <c r="AD39" s="108"/>
      <c r="AE39" s="108">
        <f>L39/$L$38*100</f>
        <v>82.037101185402818</v>
      </c>
      <c r="AF39" s="108"/>
      <c r="AG39" s="202">
        <f>N39/$N$38*100</f>
        <v>85.291535827988085</v>
      </c>
      <c r="AH39" s="202"/>
      <c r="AI39" s="202">
        <f>P39/$P$38*100</f>
        <v>83.623937982661616</v>
      </c>
      <c r="AJ39" s="108"/>
      <c r="AK39" s="202">
        <f>R39/$R$38*100</f>
        <v>89.843117927482737</v>
      </c>
      <c r="AL39" s="108"/>
    </row>
    <row r="40" spans="1:38" s="24" customFormat="1" ht="12">
      <c r="A40" s="150" t="s">
        <v>21</v>
      </c>
      <c r="B40" s="39">
        <v>3231.6293197098321</v>
      </c>
      <c r="C40" s="38"/>
      <c r="D40" s="39">
        <v>3438.2495080432709</v>
      </c>
      <c r="E40" s="38"/>
      <c r="F40" s="39">
        <v>4160.5826914098543</v>
      </c>
      <c r="G40" s="38"/>
      <c r="H40" s="39">
        <v>4191</v>
      </c>
      <c r="I40" s="38"/>
      <c r="J40" s="39">
        <v>2288.4969918733163</v>
      </c>
      <c r="K40" s="38"/>
      <c r="L40" s="39">
        <v>4341.2947662726501</v>
      </c>
      <c r="M40" s="38"/>
      <c r="N40" s="39">
        <v>6607.9122345523283</v>
      </c>
      <c r="O40" s="38"/>
      <c r="P40" s="39">
        <v>5764.9404139999997</v>
      </c>
      <c r="Q40" s="38"/>
      <c r="R40" s="39">
        <v>2602.0240813695405</v>
      </c>
      <c r="S40" s="38"/>
      <c r="T40" s="86"/>
      <c r="U40" s="108">
        <v>19.412265592546461</v>
      </c>
      <c r="V40" s="108"/>
      <c r="W40" s="108">
        <v>17.78287589539255</v>
      </c>
      <c r="X40" s="108"/>
      <c r="Y40" s="108">
        <v>18.507313985438433</v>
      </c>
      <c r="Z40" s="108"/>
      <c r="AA40" s="108">
        <v>17.227771611789368</v>
      </c>
      <c r="AB40" s="41"/>
      <c r="AC40" s="108">
        <f>J40/$J$38*100</f>
        <v>14.186046836899937</v>
      </c>
      <c r="AD40" s="38"/>
      <c r="AE40" s="108">
        <f>L40/$L$38*100</f>
        <v>17.962898814597175</v>
      </c>
      <c r="AF40" s="108"/>
      <c r="AG40" s="202">
        <f>N40/$N$38*100</f>
        <v>14.708464172011912</v>
      </c>
      <c r="AH40" s="202"/>
      <c r="AI40" s="202">
        <f>P40/$P$38*100</f>
        <v>16.337291799465611</v>
      </c>
      <c r="AJ40" s="108"/>
      <c r="AK40" s="202">
        <f>R40/$R$38*100</f>
        <v>10.156882072517254</v>
      </c>
      <c r="AL40" s="108"/>
    </row>
    <row r="41" spans="1:38" s="24" customFormat="1" ht="12">
      <c r="A41" s="13" t="s">
        <v>3</v>
      </c>
      <c r="B41" s="39">
        <v>0</v>
      </c>
      <c r="C41" s="38"/>
      <c r="D41" s="39">
        <v>0</v>
      </c>
      <c r="E41" s="38"/>
      <c r="F41" s="39">
        <v>0</v>
      </c>
      <c r="G41" s="38"/>
      <c r="H41" s="39">
        <v>0</v>
      </c>
      <c r="I41" s="38"/>
      <c r="J41" s="39">
        <v>0</v>
      </c>
      <c r="K41" s="38"/>
      <c r="L41" s="39">
        <v>0</v>
      </c>
      <c r="M41" s="38"/>
      <c r="N41" s="39">
        <v>0</v>
      </c>
      <c r="O41" s="38"/>
      <c r="P41" s="39">
        <v>13.68084739</v>
      </c>
      <c r="Q41" s="39" t="s">
        <v>72</v>
      </c>
      <c r="R41" s="39">
        <v>0</v>
      </c>
      <c r="S41" s="39"/>
      <c r="T41" s="86"/>
      <c r="U41" s="39">
        <v>0</v>
      </c>
      <c r="V41" s="38"/>
      <c r="W41" s="39">
        <v>0</v>
      </c>
      <c r="X41" s="38"/>
      <c r="Y41" s="39">
        <v>0</v>
      </c>
      <c r="Z41" s="38"/>
      <c r="AA41" s="39">
        <v>0</v>
      </c>
      <c r="AB41" s="38"/>
      <c r="AC41" s="39">
        <v>0</v>
      </c>
      <c r="AD41" s="38"/>
      <c r="AE41" s="39">
        <v>0</v>
      </c>
      <c r="AF41" s="108"/>
      <c r="AG41" s="39">
        <v>0</v>
      </c>
      <c r="AH41" s="202"/>
      <c r="AI41" s="40" t="s">
        <v>81</v>
      </c>
      <c r="AJ41" s="108"/>
      <c r="AK41" s="39">
        <v>0</v>
      </c>
      <c r="AL41" s="108"/>
    </row>
    <row r="42" spans="1:38" s="24" customFormat="1" ht="6.6" customHeight="1">
      <c r="A42" s="9"/>
      <c r="B42" s="113"/>
      <c r="C42" s="22"/>
      <c r="D42" s="113"/>
      <c r="E42" s="22"/>
      <c r="F42" s="113"/>
      <c r="G42" s="38"/>
      <c r="H42" s="113"/>
      <c r="I42" s="38"/>
      <c r="J42" s="38"/>
      <c r="K42" s="38"/>
      <c r="L42" s="38"/>
      <c r="M42" s="38"/>
      <c r="N42" s="38"/>
      <c r="O42" s="38"/>
      <c r="P42" s="38"/>
      <c r="Q42" s="38"/>
      <c r="R42" s="38"/>
      <c r="S42" s="38"/>
      <c r="T42" s="86"/>
      <c r="U42" s="108"/>
      <c r="V42" s="108"/>
      <c r="W42" s="108"/>
      <c r="X42" s="108"/>
      <c r="Y42" s="108"/>
      <c r="Z42" s="108"/>
      <c r="AA42" s="108"/>
      <c r="AB42" s="41"/>
      <c r="AC42" s="38"/>
      <c r="AD42" s="38"/>
      <c r="AE42" s="38"/>
      <c r="AF42" s="38"/>
      <c r="AG42" s="38"/>
      <c r="AH42" s="38"/>
      <c r="AI42" s="38"/>
      <c r="AJ42" s="38"/>
      <c r="AK42" s="38"/>
      <c r="AL42" s="38"/>
    </row>
    <row r="43" spans="1:38" s="28" customFormat="1" ht="12">
      <c r="A43" s="152" t="s">
        <v>106</v>
      </c>
      <c r="B43" s="43">
        <v>16647.357848589621</v>
      </c>
      <c r="C43" s="34"/>
      <c r="D43" s="43">
        <v>19334.60891404016</v>
      </c>
      <c r="E43" s="34"/>
      <c r="F43" s="43">
        <v>22480.748393221253</v>
      </c>
      <c r="G43" s="34"/>
      <c r="H43" s="43">
        <v>24327</v>
      </c>
      <c r="I43" s="34"/>
      <c r="J43" s="43">
        <f>SUM(J44:J50)</f>
        <v>16132.027605608986</v>
      </c>
      <c r="K43" s="43"/>
      <c r="L43" s="43">
        <f t="shared" ref="L43:R43" si="16">SUM(L44:L50)</f>
        <v>24168.11902734081</v>
      </c>
      <c r="M43" s="43"/>
      <c r="N43" s="43">
        <f t="shared" si="16"/>
        <v>44926</v>
      </c>
      <c r="O43" s="43"/>
      <c r="P43" s="43">
        <f t="shared" si="16"/>
        <v>35287.00157131</v>
      </c>
      <c r="Q43" s="34"/>
      <c r="R43" s="43">
        <f t="shared" si="16"/>
        <v>25618.335063770839</v>
      </c>
      <c r="S43" s="34"/>
      <c r="T43" s="7"/>
      <c r="U43" s="106">
        <v>100.0000000000004</v>
      </c>
      <c r="V43" s="106"/>
      <c r="W43" s="106">
        <v>99.999999999999872</v>
      </c>
      <c r="X43" s="106"/>
      <c r="Y43" s="106">
        <v>100.00000000000023</v>
      </c>
      <c r="Z43" s="106"/>
      <c r="AA43" s="106">
        <v>99.999999999999986</v>
      </c>
      <c r="AB43" s="36"/>
      <c r="AC43" s="106">
        <f>SUM(AC44:AC49)</f>
        <v>99.999999999999986</v>
      </c>
      <c r="AD43" s="34"/>
      <c r="AE43" s="106">
        <f>SUM(AE44:AE49)</f>
        <v>100</v>
      </c>
      <c r="AF43" s="106"/>
      <c r="AG43" s="106">
        <f t="shared" ref="AG43:AI43" si="17">SUM(AG44:AG49)</f>
        <v>100</v>
      </c>
      <c r="AH43" s="106"/>
      <c r="AI43" s="106">
        <f t="shared" si="17"/>
        <v>100</v>
      </c>
      <c r="AJ43" s="106"/>
      <c r="AK43" s="106">
        <f t="shared" ref="AK43" si="18">SUM(AK44:AK49)</f>
        <v>100.00000000000001</v>
      </c>
      <c r="AL43" s="106"/>
    </row>
    <row r="44" spans="1:38" s="24" customFormat="1" ht="12">
      <c r="A44" s="151" t="s">
        <v>22</v>
      </c>
      <c r="B44" s="39">
        <v>3238.0463423538195</v>
      </c>
      <c r="C44" s="38"/>
      <c r="D44" s="39">
        <v>3433.2417475781399</v>
      </c>
      <c r="E44" s="38"/>
      <c r="F44" s="39">
        <v>4190.3899083423876</v>
      </c>
      <c r="G44" s="38"/>
      <c r="H44" s="39">
        <v>4214</v>
      </c>
      <c r="I44" s="38"/>
      <c r="J44" s="39">
        <v>2338.5089155735682</v>
      </c>
      <c r="K44" s="39"/>
      <c r="L44" s="39">
        <v>4484.9466565955827</v>
      </c>
      <c r="M44" s="39"/>
      <c r="N44" s="39">
        <v>6866</v>
      </c>
      <c r="O44" s="39"/>
      <c r="P44" s="39">
        <v>5184.4558479999996</v>
      </c>
      <c r="Q44" s="39"/>
      <c r="R44" s="39">
        <v>2462.767306058101</v>
      </c>
      <c r="S44" s="39"/>
      <c r="T44" s="83"/>
      <c r="U44" s="108">
        <v>19.450812385991707</v>
      </c>
      <c r="V44" s="108"/>
      <c r="W44" s="108">
        <v>17.770074630096314</v>
      </c>
      <c r="X44" s="108"/>
      <c r="Y44" s="108">
        <v>18.639903952690243</v>
      </c>
      <c r="Z44" s="108"/>
      <c r="AA44" s="108">
        <v>17.336569712428517</v>
      </c>
      <c r="AB44" s="41"/>
      <c r="AC44" s="40">
        <f>J44/($J$43-$J$50)*100</f>
        <v>14.496063190224682</v>
      </c>
      <c r="AD44" s="40"/>
      <c r="AE44" s="40">
        <f>L44/($L$43-$L$50)*100</f>
        <v>18.562611451497236</v>
      </c>
      <c r="AF44" s="40"/>
      <c r="AG44" s="202">
        <f>N44/($N$43-$N$50)*100</f>
        <v>15.287673672960455</v>
      </c>
      <c r="AH44" s="202"/>
      <c r="AI44" s="202">
        <f>P44/($P$43-$P$50)*100</f>
        <v>14.697826406832574</v>
      </c>
      <c r="AJ44" s="40"/>
      <c r="AK44" s="202">
        <f t="shared" ref="AK44:AK48" si="19">R44/($R$43-$R$50)*100</f>
        <v>9.6186115296029726</v>
      </c>
      <c r="AL44" s="40"/>
    </row>
    <row r="45" spans="1:38" s="24" customFormat="1" ht="12">
      <c r="A45" s="151" t="s">
        <v>23</v>
      </c>
      <c r="B45" s="39">
        <v>4729.6655456037524</v>
      </c>
      <c r="C45" s="38"/>
      <c r="D45" s="39">
        <v>6043.4462464677445</v>
      </c>
      <c r="E45" s="38"/>
      <c r="F45" s="39">
        <v>6477.5041686949953</v>
      </c>
      <c r="G45" s="38"/>
      <c r="H45" s="39">
        <v>7030</v>
      </c>
      <c r="I45" s="38"/>
      <c r="J45" s="39">
        <v>4612.6790389318548</v>
      </c>
      <c r="K45" s="39"/>
      <c r="L45" s="39">
        <v>5878.5854002555661</v>
      </c>
      <c r="M45" s="39"/>
      <c r="N45" s="39">
        <v>11252</v>
      </c>
      <c r="O45" s="39"/>
      <c r="P45" s="39">
        <v>7730.642742</v>
      </c>
      <c r="Q45" s="39"/>
      <c r="R45" s="39">
        <v>5326.5051434415564</v>
      </c>
      <c r="S45" s="39"/>
      <c r="T45" s="83"/>
      <c r="U45" s="108">
        <v>28.410908137019913</v>
      </c>
      <c r="V45" s="108"/>
      <c r="W45" s="108">
        <v>31.280200672866549</v>
      </c>
      <c r="X45" s="108"/>
      <c r="Y45" s="108">
        <v>28.813561076321676</v>
      </c>
      <c r="Z45" s="108"/>
      <c r="AA45" s="108">
        <v>28.921709795532152</v>
      </c>
      <c r="AB45" s="41"/>
      <c r="AC45" s="40">
        <f t="shared" ref="AC45:AC49" si="20">J45/($J$43-$J$50)*100</f>
        <v>28.593299935391016</v>
      </c>
      <c r="AD45" s="38"/>
      <c r="AE45" s="40">
        <f t="shared" ref="AE45:AE49" si="21">L45/($L$43-$L$50)*100</f>
        <v>24.330701126380909</v>
      </c>
      <c r="AF45" s="40"/>
      <c r="AG45" s="202">
        <f t="shared" ref="AG45:AG49" si="22">N45/($N$43-$N$50)*100</f>
        <v>25.053437833986465</v>
      </c>
      <c r="AH45" s="202"/>
      <c r="AI45" s="202">
        <f t="shared" ref="AI45:AI49" si="23">P45/($P$43-$P$50)*100</f>
        <v>21.916214230850979</v>
      </c>
      <c r="AJ45" s="40"/>
      <c r="AK45" s="202">
        <f t="shared" si="19"/>
        <v>20.803258050067601</v>
      </c>
      <c r="AL45" s="40"/>
    </row>
    <row r="46" spans="1:38" s="24" customFormat="1" ht="12">
      <c r="A46" s="151" t="s">
        <v>24</v>
      </c>
      <c r="B46" s="39">
        <v>5005.1423801384035</v>
      </c>
      <c r="C46" s="38"/>
      <c r="D46" s="39">
        <v>5528.2078950647256</v>
      </c>
      <c r="E46" s="38"/>
      <c r="F46" s="39">
        <v>7725.3576879133852</v>
      </c>
      <c r="G46" s="38"/>
      <c r="H46" s="39">
        <v>8163</v>
      </c>
      <c r="I46" s="38"/>
      <c r="J46" s="39">
        <v>4661.8533442339294</v>
      </c>
      <c r="K46" s="39"/>
      <c r="L46" s="39">
        <v>6852.1519069678279</v>
      </c>
      <c r="M46" s="39"/>
      <c r="N46" s="39">
        <v>14301</v>
      </c>
      <c r="O46" s="39"/>
      <c r="P46" s="39">
        <v>11288.711370000001</v>
      </c>
      <c r="Q46" s="39"/>
      <c r="R46" s="39">
        <v>9623.6198344570676</v>
      </c>
      <c r="S46" s="39"/>
      <c r="T46" s="83"/>
      <c r="U46" s="108">
        <v>30.065686252803559</v>
      </c>
      <c r="V46" s="108"/>
      <c r="W46" s="108">
        <v>28.613384692553456</v>
      </c>
      <c r="X46" s="108"/>
      <c r="Y46" s="108">
        <v>34.364326101540605</v>
      </c>
      <c r="Z46" s="108"/>
      <c r="AA46" s="108">
        <v>33.582918500843377</v>
      </c>
      <c r="AB46" s="41"/>
      <c r="AC46" s="40">
        <f t="shared" si="20"/>
        <v>28.898124018911531</v>
      </c>
      <c r="AD46" s="38"/>
      <c r="AE46" s="40">
        <f t="shared" si="21"/>
        <v>28.360166395430319</v>
      </c>
      <c r="AF46" s="40"/>
      <c r="AG46" s="202">
        <f t="shared" si="22"/>
        <v>31.842269326683294</v>
      </c>
      <c r="AH46" s="202"/>
      <c r="AI46" s="202">
        <f t="shared" si="23"/>
        <v>32.003266097271066</v>
      </c>
      <c r="AJ46" s="40"/>
      <c r="AK46" s="202">
        <f t="shared" si="19"/>
        <v>37.586117238329464</v>
      </c>
      <c r="AL46" s="40"/>
    </row>
    <row r="47" spans="1:38" s="24" customFormat="1" ht="12">
      <c r="A47" s="151" t="s">
        <v>25</v>
      </c>
      <c r="B47" s="39">
        <v>2398.3665628924714</v>
      </c>
      <c r="C47" s="38"/>
      <c r="D47" s="39">
        <v>2700.3240047662462</v>
      </c>
      <c r="E47" s="38"/>
      <c r="F47" s="39">
        <v>2709.7868247457081</v>
      </c>
      <c r="G47" s="38"/>
      <c r="H47" s="39">
        <v>3274</v>
      </c>
      <c r="I47" s="38"/>
      <c r="J47" s="39">
        <v>2828.7124776901856</v>
      </c>
      <c r="K47" s="39"/>
      <c r="L47" s="39">
        <v>4201.6944704789021</v>
      </c>
      <c r="M47" s="39"/>
      <c r="N47" s="39">
        <v>7730</v>
      </c>
      <c r="O47" s="39"/>
      <c r="P47" s="39">
        <v>7157.7834640000001</v>
      </c>
      <c r="Q47" s="39"/>
      <c r="R47" s="39">
        <v>5392.8235707415342</v>
      </c>
      <c r="S47" s="39"/>
      <c r="T47" s="83"/>
      <c r="U47" s="108">
        <v>14.406890178645815</v>
      </c>
      <c r="V47" s="108"/>
      <c r="W47" s="108">
        <v>13.976574508330517</v>
      </c>
      <c r="X47" s="108"/>
      <c r="Y47" s="108">
        <v>12.053810564255109</v>
      </c>
      <c r="Z47" s="108"/>
      <c r="AA47" s="108">
        <v>13.469370963097049</v>
      </c>
      <c r="AB47" s="41"/>
      <c r="AC47" s="40">
        <f t="shared" si="20"/>
        <v>17.534760954082817</v>
      </c>
      <c r="AD47" s="38"/>
      <c r="AE47" s="40">
        <f t="shared" si="21"/>
        <v>17.39026745807675</v>
      </c>
      <c r="AF47" s="40"/>
      <c r="AG47" s="202">
        <f t="shared" si="22"/>
        <v>17.211435696473103</v>
      </c>
      <c r="AH47" s="202"/>
      <c r="AI47" s="202">
        <f t="shared" si="23"/>
        <v>20.292169881657507</v>
      </c>
      <c r="AJ47" s="40"/>
      <c r="AK47" s="202">
        <f t="shared" si="19"/>
        <v>21.062272041313779</v>
      </c>
      <c r="AL47" s="40"/>
    </row>
    <row r="48" spans="1:38" s="24" customFormat="1" ht="12">
      <c r="A48" s="153" t="s">
        <v>26</v>
      </c>
      <c r="B48" s="39">
        <v>1183.432152673445</v>
      </c>
      <c r="C48" s="38"/>
      <c r="D48" s="39">
        <v>1527.3393826114514</v>
      </c>
      <c r="E48" s="38"/>
      <c r="F48" s="39">
        <v>1259.9653149035996</v>
      </c>
      <c r="G48" s="38"/>
      <c r="H48" s="39">
        <v>1483</v>
      </c>
      <c r="I48" s="38"/>
      <c r="J48" s="39">
        <v>1577.1178232098835</v>
      </c>
      <c r="K48" s="39"/>
      <c r="L48" s="39">
        <v>2518.4914154458934</v>
      </c>
      <c r="M48" s="39"/>
      <c r="N48" s="39">
        <v>4447</v>
      </c>
      <c r="O48" s="39"/>
      <c r="P48" s="39">
        <v>3729.2802339999998</v>
      </c>
      <c r="Q48" s="39"/>
      <c r="R48" s="39">
        <v>2685.7659171155228</v>
      </c>
      <c r="S48" s="39"/>
      <c r="T48" s="83"/>
      <c r="U48" s="108">
        <v>7.1088287008482327</v>
      </c>
      <c r="V48" s="108"/>
      <c r="W48" s="108">
        <v>7.9053375235333609</v>
      </c>
      <c r="X48" s="108"/>
      <c r="Y48" s="108">
        <v>5.6046413262804311</v>
      </c>
      <c r="Z48" s="108"/>
      <c r="AA48" s="108">
        <v>6.1011231332537958</v>
      </c>
      <c r="AB48" s="41"/>
      <c r="AC48" s="40">
        <f t="shared" si="20"/>
        <v>9.7763149293243909</v>
      </c>
      <c r="AD48" s="38"/>
      <c r="AE48" s="40">
        <f t="shared" si="21"/>
        <v>10.423708723514691</v>
      </c>
      <c r="AF48" s="40"/>
      <c r="AG48" s="202">
        <f t="shared" si="22"/>
        <v>9.9015853224082662</v>
      </c>
      <c r="AH48" s="202"/>
      <c r="AI48" s="202">
        <f t="shared" si="23"/>
        <v>10.572433271451009</v>
      </c>
      <c r="AJ48" s="40"/>
      <c r="AK48" s="202">
        <f t="shared" si="19"/>
        <v>10.489557398555387</v>
      </c>
      <c r="AL48" s="40"/>
    </row>
    <row r="49" spans="1:38" s="24" customFormat="1" ht="12">
      <c r="A49" s="153" t="s">
        <v>27</v>
      </c>
      <c r="B49" s="39">
        <v>92.704864927728323</v>
      </c>
      <c r="C49" s="17" t="s">
        <v>72</v>
      </c>
      <c r="D49" s="39">
        <v>87.797103801850156</v>
      </c>
      <c r="E49" s="17" t="s">
        <v>72</v>
      </c>
      <c r="F49" s="39">
        <v>117.7444886211766</v>
      </c>
      <c r="G49" s="38" t="s">
        <v>72</v>
      </c>
      <c r="H49" s="39">
        <v>143</v>
      </c>
      <c r="I49" s="38" t="s">
        <v>72</v>
      </c>
      <c r="J49" s="39">
        <v>113.15600596956371</v>
      </c>
      <c r="K49" s="39"/>
      <c r="L49" s="39">
        <v>225.31387332463845</v>
      </c>
      <c r="M49" s="39"/>
      <c r="N49" s="39">
        <v>316</v>
      </c>
      <c r="O49" s="39"/>
      <c r="P49" s="39">
        <v>182.74915189999999</v>
      </c>
      <c r="Q49" s="39"/>
      <c r="R49" s="39">
        <v>112.7054695411765</v>
      </c>
      <c r="S49" s="39" t="s">
        <v>72</v>
      </c>
      <c r="T49" s="83"/>
      <c r="U49" s="108">
        <v>0.55687434469117714</v>
      </c>
      <c r="V49" s="108"/>
      <c r="W49" s="108">
        <v>0.4544279726196826</v>
      </c>
      <c r="X49" s="108"/>
      <c r="Y49" s="108">
        <v>0.52375697891214779</v>
      </c>
      <c r="Z49" s="108"/>
      <c r="AA49" s="108">
        <v>0.58830789484510637</v>
      </c>
      <c r="AB49" s="41"/>
      <c r="AC49" s="40">
        <f t="shared" si="20"/>
        <v>0.70143697206555855</v>
      </c>
      <c r="AD49" s="38"/>
      <c r="AE49" s="40">
        <f t="shared" si="21"/>
        <v>0.93254484510009816</v>
      </c>
      <c r="AF49" s="40"/>
      <c r="AG49" s="202">
        <f t="shared" si="22"/>
        <v>0.70359814748842175</v>
      </c>
      <c r="AH49" s="202"/>
      <c r="AI49" s="202">
        <f t="shared" si="23"/>
        <v>0.51809011193686938</v>
      </c>
      <c r="AJ49" s="40"/>
      <c r="AK49" s="202">
        <f>R49/($R$43-$R$50)*100</f>
        <v>0.4401837421308134</v>
      </c>
      <c r="AL49" s="40"/>
    </row>
    <row r="50" spans="1:38" s="24" customFormat="1" ht="12">
      <c r="A50" s="154" t="s">
        <v>3</v>
      </c>
      <c r="B50" s="39">
        <v>0</v>
      </c>
      <c r="C50" s="60"/>
      <c r="D50" s="39">
        <v>14.25253375</v>
      </c>
      <c r="E50" s="17" t="s">
        <v>72</v>
      </c>
      <c r="F50" s="39">
        <v>0</v>
      </c>
      <c r="G50" s="17"/>
      <c r="H50" s="39">
        <v>20</v>
      </c>
      <c r="I50" s="17" t="s">
        <v>72</v>
      </c>
      <c r="J50" s="39">
        <v>0</v>
      </c>
      <c r="K50" s="39" t="s">
        <v>72</v>
      </c>
      <c r="L50" s="39">
        <v>6.9353042724001135</v>
      </c>
      <c r="M50" s="39" t="s">
        <v>72</v>
      </c>
      <c r="N50" s="39">
        <v>14</v>
      </c>
      <c r="O50" s="39" t="s">
        <v>72</v>
      </c>
      <c r="P50" s="39">
        <v>13.378761409999999</v>
      </c>
      <c r="Q50" s="39" t="s">
        <v>72</v>
      </c>
      <c r="R50" s="39">
        <v>14.147822415883651</v>
      </c>
      <c r="S50" s="39" t="s">
        <v>72</v>
      </c>
      <c r="T50" s="114"/>
      <c r="U50" s="112">
        <v>0</v>
      </c>
      <c r="V50" s="112"/>
      <c r="W50" s="104" t="s">
        <v>81</v>
      </c>
      <c r="X50" s="112"/>
      <c r="Y50" s="104">
        <v>0</v>
      </c>
      <c r="Z50" s="112"/>
      <c r="AA50" s="40" t="s">
        <v>81</v>
      </c>
      <c r="AB50" s="62"/>
      <c r="AC50" s="104">
        <v>0</v>
      </c>
      <c r="AD50" s="17"/>
      <c r="AE50" s="40" t="s">
        <v>81</v>
      </c>
      <c r="AF50" s="40"/>
      <c r="AG50" s="40" t="s">
        <v>81</v>
      </c>
      <c r="AH50" s="40"/>
      <c r="AI50" s="40" t="s">
        <v>81</v>
      </c>
      <c r="AJ50" s="40"/>
      <c r="AK50" s="40" t="s">
        <v>81</v>
      </c>
      <c r="AL50" s="40"/>
    </row>
    <row r="51" spans="1:38" s="24" customFormat="1" ht="6.6" customHeight="1">
      <c r="A51" s="2"/>
      <c r="B51" s="87"/>
      <c r="C51" s="57"/>
      <c r="D51" s="87"/>
      <c r="E51" s="57"/>
      <c r="F51" s="87"/>
      <c r="G51" s="57"/>
      <c r="H51" s="87"/>
      <c r="I51" s="57"/>
      <c r="J51" s="57"/>
      <c r="K51" s="57"/>
      <c r="L51" s="57"/>
      <c r="M51" s="57"/>
      <c r="N51" s="57"/>
      <c r="O51" s="57"/>
      <c r="P51" s="57"/>
      <c r="Q51" s="57"/>
      <c r="R51" s="57"/>
      <c r="S51" s="57"/>
      <c r="T51" s="86"/>
      <c r="U51" s="108"/>
      <c r="V51" s="108"/>
      <c r="W51" s="108"/>
      <c r="X51" s="108"/>
      <c r="Y51" s="108"/>
      <c r="Z51" s="108"/>
      <c r="AA51" s="108"/>
      <c r="AB51" s="41"/>
      <c r="AC51" s="57"/>
      <c r="AD51" s="57"/>
      <c r="AE51" s="57"/>
      <c r="AF51" s="57"/>
      <c r="AG51" s="57"/>
      <c r="AH51" s="57"/>
      <c r="AI51" s="57"/>
      <c r="AJ51" s="57"/>
      <c r="AK51" s="57"/>
      <c r="AL51" s="57"/>
    </row>
    <row r="52" spans="1:38" s="28" customFormat="1" ht="12">
      <c r="A52" s="8" t="s">
        <v>48</v>
      </c>
      <c r="B52" s="61">
        <v>16647.357848589534</v>
      </c>
      <c r="C52" s="34"/>
      <c r="D52" s="61">
        <v>19334.608914040145</v>
      </c>
      <c r="E52" s="34"/>
      <c r="F52" s="61">
        <v>22480.748393221362</v>
      </c>
      <c r="G52" s="34"/>
      <c r="H52" s="61">
        <v>24327</v>
      </c>
      <c r="I52" s="34"/>
      <c r="J52" s="61">
        <f>SUM(J53:J54)</f>
        <v>16132.027605608975</v>
      </c>
      <c r="K52" s="61"/>
      <c r="L52" s="61">
        <f t="shared" ref="L52:R52" si="24">SUM(L53:L54)</f>
        <v>24168.119027340756</v>
      </c>
      <c r="M52" s="61"/>
      <c r="N52" s="61">
        <f t="shared" si="24"/>
        <v>44925.915835089269</v>
      </c>
      <c r="O52" s="61"/>
      <c r="P52" s="61">
        <f t="shared" si="24"/>
        <v>35287</v>
      </c>
      <c r="Q52" s="34"/>
      <c r="R52" s="61">
        <f t="shared" si="24"/>
        <v>25618.335063770872</v>
      </c>
      <c r="S52" s="34"/>
      <c r="T52" s="7"/>
      <c r="U52" s="106">
        <v>99.999999999999886</v>
      </c>
      <c r="V52" s="106"/>
      <c r="W52" s="106">
        <v>99.999999999999829</v>
      </c>
      <c r="X52" s="106"/>
      <c r="Y52" s="106">
        <v>100.0000000000007</v>
      </c>
      <c r="Z52" s="106"/>
      <c r="AA52" s="106">
        <v>100</v>
      </c>
      <c r="AB52" s="36"/>
      <c r="AC52" s="106">
        <f>SUM(AC53:AC54)</f>
        <v>100</v>
      </c>
      <c r="AD52" s="34"/>
      <c r="AE52" s="106">
        <f>SUM(AE53:AE54)</f>
        <v>100</v>
      </c>
      <c r="AF52" s="106"/>
      <c r="AG52" s="106">
        <f t="shared" ref="AG52:AI52" si="25">SUM(AG53:AG54)</f>
        <v>100</v>
      </c>
      <c r="AH52" s="106"/>
      <c r="AI52" s="106">
        <f t="shared" si="25"/>
        <v>100</v>
      </c>
      <c r="AJ52" s="106"/>
      <c r="AK52" s="106">
        <f t="shared" ref="AK52" si="26">SUM(AK53:AK54)</f>
        <v>100</v>
      </c>
      <c r="AL52" s="106"/>
    </row>
    <row r="53" spans="1:38" s="24" customFormat="1" ht="13.5">
      <c r="A53" s="151" t="s">
        <v>107</v>
      </c>
      <c r="B53" s="39">
        <v>6560.4840370903175</v>
      </c>
      <c r="C53" s="60"/>
      <c r="D53" s="39">
        <v>7988.4099875289412</v>
      </c>
      <c r="E53" s="60"/>
      <c r="F53" s="39">
        <v>9191.1017689009968</v>
      </c>
      <c r="G53" s="60"/>
      <c r="H53" s="39">
        <v>11257</v>
      </c>
      <c r="I53" s="60"/>
      <c r="J53" s="39">
        <v>6748.5402701957746</v>
      </c>
      <c r="K53" s="60"/>
      <c r="L53" s="39">
        <v>10528.508909447808</v>
      </c>
      <c r="M53" s="60"/>
      <c r="N53" s="39">
        <v>19972.503006143892</v>
      </c>
      <c r="O53" s="60"/>
      <c r="P53" s="39">
        <v>16459</v>
      </c>
      <c r="Q53" s="60"/>
      <c r="R53" s="39">
        <v>10380.858101655536</v>
      </c>
      <c r="S53" s="60"/>
      <c r="T53" s="85"/>
      <c r="U53" s="108">
        <v>39.40856018570031</v>
      </c>
      <c r="V53" s="108"/>
      <c r="W53" s="108">
        <v>41.316636002541593</v>
      </c>
      <c r="X53" s="108"/>
      <c r="Y53" s="108">
        <v>40.884322924375866</v>
      </c>
      <c r="Z53" s="108"/>
      <c r="AA53" s="108">
        <v>46.273687672133846</v>
      </c>
      <c r="AB53" s="41"/>
      <c r="AC53" s="108">
        <f>J53/$J$52*100</f>
        <v>41.833180770465347</v>
      </c>
      <c r="AD53" s="108"/>
      <c r="AE53" s="108">
        <f>L53/$L$52*100</f>
        <v>43.563625690262384</v>
      </c>
      <c r="AF53" s="108"/>
      <c r="AG53" s="108">
        <f>N53/$N$52*100</f>
        <v>44.456529454975339</v>
      </c>
      <c r="AH53" s="108"/>
      <c r="AI53" s="108">
        <f>P53/$P$52*100</f>
        <v>46.643239720010207</v>
      </c>
      <c r="AJ53" s="108"/>
      <c r="AK53" s="108">
        <f>R53/$R$52*100</f>
        <v>40.521205128338003</v>
      </c>
      <c r="AL53" s="108"/>
    </row>
    <row r="54" spans="1:38" s="24" customFormat="1" ht="13.5">
      <c r="A54" s="151" t="s">
        <v>70</v>
      </c>
      <c r="B54" s="39">
        <v>10086.873811499217</v>
      </c>
      <c r="C54" s="60"/>
      <c r="D54" s="39">
        <v>11346.198926511204</v>
      </c>
      <c r="E54" s="60"/>
      <c r="F54" s="39">
        <v>13289.646624320365</v>
      </c>
      <c r="G54" s="60"/>
      <c r="H54" s="39">
        <v>13070</v>
      </c>
      <c r="I54" s="60"/>
      <c r="J54" s="39">
        <v>9383.4873354132014</v>
      </c>
      <c r="K54" s="60"/>
      <c r="L54" s="39">
        <v>13639.610117892949</v>
      </c>
      <c r="M54" s="60"/>
      <c r="N54" s="39">
        <v>24953.412828945373</v>
      </c>
      <c r="O54" s="60"/>
      <c r="P54" s="39">
        <v>18828</v>
      </c>
      <c r="Q54" s="60"/>
      <c r="R54" s="39">
        <v>15237.476962115335</v>
      </c>
      <c r="S54" s="60"/>
      <c r="T54" s="83"/>
      <c r="U54" s="108">
        <v>60.591439814299584</v>
      </c>
      <c r="V54" s="108"/>
      <c r="W54" s="108">
        <v>58.68336399745823</v>
      </c>
      <c r="X54" s="108"/>
      <c r="Y54" s="108">
        <v>59.115677075624831</v>
      </c>
      <c r="Z54" s="108"/>
      <c r="AA54" s="108">
        <v>53.726312327866154</v>
      </c>
      <c r="AB54" s="41"/>
      <c r="AC54" s="108">
        <f>J54/$J$52*100</f>
        <v>58.16681922953466</v>
      </c>
      <c r="AD54" s="60"/>
      <c r="AE54" s="108">
        <f>L54/$L$52*100</f>
        <v>56.436374309737623</v>
      </c>
      <c r="AF54" s="108"/>
      <c r="AG54" s="108">
        <f>N54/$N$52*100</f>
        <v>55.543470545024654</v>
      </c>
      <c r="AH54" s="108"/>
      <c r="AI54" s="108">
        <f>P54/$P$52*100</f>
        <v>53.3567602799898</v>
      </c>
      <c r="AJ54" s="108"/>
      <c r="AK54" s="108">
        <f>R54/$R$52*100</f>
        <v>59.478794871661989</v>
      </c>
      <c r="AL54" s="108"/>
    </row>
    <row r="55" spans="1:38" s="24" customFormat="1" ht="6.6" customHeight="1">
      <c r="A55" s="84"/>
      <c r="B55" s="42"/>
      <c r="C55" s="38"/>
      <c r="D55" s="42"/>
      <c r="E55" s="38"/>
      <c r="F55" s="42"/>
      <c r="G55" s="38"/>
      <c r="H55" s="42"/>
      <c r="I55" s="38"/>
      <c r="J55" s="38"/>
      <c r="K55" s="38"/>
      <c r="L55" s="38"/>
      <c r="M55" s="38"/>
      <c r="N55" s="38"/>
      <c r="O55" s="38"/>
      <c r="P55" s="38"/>
      <c r="Q55" s="38"/>
      <c r="R55" s="38"/>
      <c r="S55" s="38"/>
      <c r="T55" s="51"/>
      <c r="U55" s="108"/>
      <c r="V55" s="108"/>
      <c r="W55" s="108"/>
      <c r="X55" s="108"/>
      <c r="Y55" s="108"/>
      <c r="Z55" s="108"/>
      <c r="AA55" s="108"/>
      <c r="AB55" s="41"/>
      <c r="AC55" s="38"/>
      <c r="AD55" s="38"/>
      <c r="AE55" s="38"/>
      <c r="AF55" s="38"/>
      <c r="AG55" s="38"/>
      <c r="AH55" s="38"/>
      <c r="AI55" s="38"/>
      <c r="AJ55" s="38"/>
      <c r="AK55" s="38"/>
      <c r="AL55" s="38"/>
    </row>
    <row r="56" spans="1:38" s="28" customFormat="1" ht="12">
      <c r="A56" s="155" t="s">
        <v>55</v>
      </c>
      <c r="B56" s="43">
        <v>16647.357848589541</v>
      </c>
      <c r="C56" s="34"/>
      <c r="D56" s="43">
        <v>19334.60891404016</v>
      </c>
      <c r="E56" s="34"/>
      <c r="F56" s="43">
        <v>22480.748393221329</v>
      </c>
      <c r="G56" s="34"/>
      <c r="H56" s="43">
        <v>24327</v>
      </c>
      <c r="I56" s="34"/>
      <c r="J56" s="43">
        <f>SUM(J57:J61)</f>
        <v>16132.027605608953</v>
      </c>
      <c r="K56" s="43"/>
      <c r="L56" s="43">
        <f>SUM(L57:L61)</f>
        <v>24168.119027340774</v>
      </c>
      <c r="M56" s="43"/>
      <c r="N56" s="43">
        <f t="shared" ref="N56:R56" si="27">SUM(N57:N61)</f>
        <v>44925.915835089218</v>
      </c>
      <c r="O56" s="43"/>
      <c r="P56" s="43">
        <f t="shared" si="27"/>
        <v>35287.001575040005</v>
      </c>
      <c r="Q56" s="34"/>
      <c r="R56" s="43">
        <f t="shared" si="27"/>
        <v>25618.335063770861</v>
      </c>
      <c r="S56" s="34"/>
      <c r="T56" s="7"/>
      <c r="U56" s="106">
        <v>99.999999999999929</v>
      </c>
      <c r="V56" s="106"/>
      <c r="W56" s="106">
        <v>99.999999999999886</v>
      </c>
      <c r="X56" s="106"/>
      <c r="Y56" s="106">
        <v>100.00000000000055</v>
      </c>
      <c r="Z56" s="106"/>
      <c r="AA56" s="106">
        <v>100</v>
      </c>
      <c r="AB56" s="36"/>
      <c r="AC56" s="106">
        <f>SUM(AC57:AC60)</f>
        <v>100</v>
      </c>
      <c r="AD56" s="34"/>
      <c r="AE56" s="106">
        <f>SUM(AE57:AE60)</f>
        <v>100</v>
      </c>
      <c r="AF56" s="106"/>
      <c r="AG56" s="106">
        <f t="shared" ref="AG56:AI56" si="28">SUM(AG57:AG60)</f>
        <v>100.00000000000001</v>
      </c>
      <c r="AH56" s="106"/>
      <c r="AI56" s="106">
        <f t="shared" si="28"/>
        <v>99.999999999999986</v>
      </c>
      <c r="AJ56" s="106"/>
      <c r="AK56" s="106">
        <f t="shared" ref="AK56" si="29">SUM(AK57:AK60)</f>
        <v>100</v>
      </c>
      <c r="AL56" s="106"/>
    </row>
    <row r="57" spans="1:38" s="24" customFormat="1" ht="12">
      <c r="A57" s="150" t="s">
        <v>108</v>
      </c>
      <c r="B57" s="39">
        <v>5826.1593006369021</v>
      </c>
      <c r="C57" s="38"/>
      <c r="D57" s="39">
        <v>7429.3385813429468</v>
      </c>
      <c r="E57" s="38"/>
      <c r="F57" s="39">
        <v>8584.3418733442031</v>
      </c>
      <c r="G57" s="38"/>
      <c r="H57" s="39">
        <v>10450</v>
      </c>
      <c r="I57" s="38"/>
      <c r="J57" s="39">
        <v>6502.9456273826745</v>
      </c>
      <c r="K57" s="39"/>
      <c r="L57" s="39">
        <v>9120.3811703984247</v>
      </c>
      <c r="M57" s="39"/>
      <c r="N57" s="39">
        <v>17134.62392693352</v>
      </c>
      <c r="O57" s="39"/>
      <c r="P57" s="39">
        <v>13535.89048</v>
      </c>
      <c r="Q57" s="39"/>
      <c r="R57" s="39">
        <v>9612.5815233198227</v>
      </c>
      <c r="S57" s="39"/>
      <c r="T57" s="83"/>
      <c r="U57" s="108">
        <v>34.997501427113988</v>
      </c>
      <c r="V57" s="108"/>
      <c r="W57" s="108">
        <v>38.463131506857238</v>
      </c>
      <c r="X57" s="108"/>
      <c r="Y57" s="108">
        <v>38.185302923156719</v>
      </c>
      <c r="Z57" s="108"/>
      <c r="AA57" s="108">
        <v>42.970516879805913</v>
      </c>
      <c r="AB57" s="41"/>
      <c r="AC57" s="40">
        <f>J57/($J$56-$J$61)*100</f>
        <v>40.310776713037995</v>
      </c>
      <c r="AD57" s="40"/>
      <c r="AE57" s="40">
        <f>L57/($L$56-$L$61)*100</f>
        <v>37.766711084447984</v>
      </c>
      <c r="AF57" s="40"/>
      <c r="AG57" s="108">
        <f>N57/($N$56-$N$61)*100</f>
        <v>38.166987445247571</v>
      </c>
      <c r="AH57" s="108"/>
      <c r="AI57" s="108">
        <f>P57/($P$56-$P$61)*100</f>
        <v>38.373042457171756</v>
      </c>
      <c r="AJ57" s="40"/>
      <c r="AK57" s="108">
        <f>R57/($R$56-$R$61)*100</f>
        <v>37.522272619947969</v>
      </c>
      <c r="AL57" s="40"/>
    </row>
    <row r="58" spans="1:38" s="24" customFormat="1" ht="12">
      <c r="A58" s="150" t="s">
        <v>109</v>
      </c>
      <c r="B58" s="39">
        <v>1005.8729836522118</v>
      </c>
      <c r="C58" s="38"/>
      <c r="D58" s="39">
        <v>1026.6575749553258</v>
      </c>
      <c r="E58" s="38"/>
      <c r="F58" s="39">
        <v>1049.2912762425178</v>
      </c>
      <c r="G58" s="38"/>
      <c r="H58" s="39">
        <v>998</v>
      </c>
      <c r="I58" s="38"/>
      <c r="J58" s="39">
        <v>755.03403841082616</v>
      </c>
      <c r="K58" s="39"/>
      <c r="L58" s="39">
        <v>1482.796095041065</v>
      </c>
      <c r="M58" s="39"/>
      <c r="N58" s="39">
        <v>3923.7524900678977</v>
      </c>
      <c r="O58" s="39"/>
      <c r="P58" s="39">
        <v>4332.8792480000002</v>
      </c>
      <c r="Q58" s="39"/>
      <c r="R58" s="39">
        <v>3069.1154638269982</v>
      </c>
      <c r="S58" s="39"/>
      <c r="T58" s="83"/>
      <c r="U58" s="108">
        <v>6.0422380103845397</v>
      </c>
      <c r="V58" s="108"/>
      <c r="W58" s="108">
        <v>5.3152060423230578</v>
      </c>
      <c r="X58" s="108"/>
      <c r="Y58" s="108">
        <v>4.6675104310980977</v>
      </c>
      <c r="Z58" s="108"/>
      <c r="AA58" s="108">
        <v>4.1037871623010815</v>
      </c>
      <c r="AB58" s="41"/>
      <c r="AC58" s="40">
        <f t="shared" ref="AC58:AC60" si="30">J58/($J$56-$J$61)*100</f>
        <v>4.6803418446191349</v>
      </c>
      <c r="AD58" s="38"/>
      <c r="AE58" s="40">
        <f t="shared" ref="AE58:AE60" si="31">L58/($L$56-$L$61)*100</f>
        <v>6.1401306230841657</v>
      </c>
      <c r="AF58" s="40"/>
      <c r="AG58" s="108">
        <f t="shared" ref="AG58:AG60" si="32">N58/($N$56-$N$61)*100</f>
        <v>8.7400699697458499</v>
      </c>
      <c r="AH58" s="108"/>
      <c r="AI58" s="108">
        <f t="shared" ref="AI58:AI60" si="33">P58/($P$56-$P$61)*100</f>
        <v>12.28332628658373</v>
      </c>
      <c r="AJ58" s="40"/>
      <c r="AK58" s="108">
        <f>R58/($R$56-$R$61)*100</f>
        <v>11.980151934882388</v>
      </c>
      <c r="AL58" s="40"/>
    </row>
    <row r="59" spans="1:38" s="24" customFormat="1" ht="12">
      <c r="A59" s="150" t="s">
        <v>110</v>
      </c>
      <c r="B59" s="39">
        <v>9692.1802720504293</v>
      </c>
      <c r="C59" s="38"/>
      <c r="D59" s="39">
        <v>10685.103080987754</v>
      </c>
      <c r="E59" s="38"/>
      <c r="F59" s="39">
        <v>12604.394960575139</v>
      </c>
      <c r="G59" s="38"/>
      <c r="H59" s="39">
        <v>12478</v>
      </c>
      <c r="I59" s="38"/>
      <c r="J59" s="39">
        <v>8612.9940346309722</v>
      </c>
      <c r="K59" s="39"/>
      <c r="L59" s="39">
        <v>12680.085435553132</v>
      </c>
      <c r="M59" s="39"/>
      <c r="N59" s="39">
        <v>22927.760227815816</v>
      </c>
      <c r="O59" s="39"/>
      <c r="P59" s="39">
        <v>16440.517240000001</v>
      </c>
      <c r="Q59" s="39"/>
      <c r="R59" s="39">
        <v>12506.389712568454</v>
      </c>
      <c r="S59" s="39"/>
      <c r="T59" s="83"/>
      <c r="U59" s="108">
        <v>58.220531811728904</v>
      </c>
      <c r="V59" s="108"/>
      <c r="W59" s="108">
        <v>55.318857859089142</v>
      </c>
      <c r="X59" s="108"/>
      <c r="Y59" s="108">
        <v>56.067506028295035</v>
      </c>
      <c r="Z59" s="108"/>
      <c r="AA59" s="108">
        <v>51.309675562317523</v>
      </c>
      <c r="AB59" s="41"/>
      <c r="AC59" s="40">
        <f t="shared" si="30"/>
        <v>53.390647754881826</v>
      </c>
      <c r="AD59" s="38"/>
      <c r="AE59" s="40">
        <f t="shared" si="31"/>
        <v>52.50713914512103</v>
      </c>
      <c r="AF59" s="40"/>
      <c r="AG59" s="108">
        <f t="shared" si="32"/>
        <v>51.071067593562368</v>
      </c>
      <c r="AH59" s="108"/>
      <c r="AI59" s="108">
        <f t="shared" si="33"/>
        <v>46.607400303698689</v>
      </c>
      <c r="AJ59" s="40"/>
      <c r="AK59" s="108">
        <f>R59/($R$56-$R$61)*100</f>
        <v>48.818120621175105</v>
      </c>
      <c r="AL59" s="40"/>
    </row>
    <row r="60" spans="1:38" s="24" customFormat="1" ht="13.5">
      <c r="A60" s="150" t="s">
        <v>111</v>
      </c>
      <c r="B60" s="39">
        <v>123.14529225</v>
      </c>
      <c r="C60" s="17" t="s">
        <v>72</v>
      </c>
      <c r="D60" s="39">
        <v>174.38104288416525</v>
      </c>
      <c r="E60" s="60"/>
      <c r="F60" s="39">
        <v>242.7202830594687</v>
      </c>
      <c r="G60" s="60"/>
      <c r="H60" s="39">
        <v>393</v>
      </c>
      <c r="I60" s="60"/>
      <c r="J60" s="39">
        <v>261.05390518447985</v>
      </c>
      <c r="K60" s="39"/>
      <c r="L60" s="39">
        <v>865.99707967734855</v>
      </c>
      <c r="M60" s="39"/>
      <c r="N60" s="39">
        <v>907.69719919255306</v>
      </c>
      <c r="O60" s="39"/>
      <c r="P60" s="39">
        <v>965.1911897</v>
      </c>
      <c r="Q60" s="39"/>
      <c r="R60" s="39">
        <v>430.24836405558534</v>
      </c>
      <c r="S60" s="39"/>
      <c r="T60" s="114"/>
      <c r="U60" s="108">
        <v>0.73972875077250455</v>
      </c>
      <c r="V60" s="112"/>
      <c r="W60" s="108">
        <v>0.90280459173044481</v>
      </c>
      <c r="X60" s="112"/>
      <c r="Y60" s="108">
        <v>1.0796806174506985</v>
      </c>
      <c r="Z60" s="112"/>
      <c r="AA60" s="108">
        <v>1.6160203955754757</v>
      </c>
      <c r="AB60" s="62"/>
      <c r="AC60" s="40">
        <f t="shared" si="30"/>
        <v>1.6182336874610472</v>
      </c>
      <c r="AD60" s="60"/>
      <c r="AE60" s="40">
        <f t="shared" si="31"/>
        <v>3.5860191473468146</v>
      </c>
      <c r="AF60" s="40"/>
      <c r="AG60" s="108">
        <f t="shared" si="32"/>
        <v>2.0218749914442151</v>
      </c>
      <c r="AH60" s="108"/>
      <c r="AI60" s="108">
        <f t="shared" si="33"/>
        <v>2.7362309525458142</v>
      </c>
      <c r="AJ60" s="40"/>
      <c r="AK60" s="108">
        <f>R60/($R$56-$R$61)*100</f>
        <v>1.6794548239945435</v>
      </c>
      <c r="AL60" s="40"/>
    </row>
    <row r="61" spans="1:38" s="24" customFormat="1" ht="12">
      <c r="A61" s="154" t="s">
        <v>3</v>
      </c>
      <c r="B61" s="39">
        <v>0</v>
      </c>
      <c r="C61" s="38"/>
      <c r="D61" s="39">
        <v>19.12863386996904</v>
      </c>
      <c r="E61" s="17" t="s">
        <v>72</v>
      </c>
      <c r="F61" s="39">
        <v>0</v>
      </c>
      <c r="G61" s="17"/>
      <c r="H61" s="39">
        <v>8</v>
      </c>
      <c r="I61" s="17" t="s">
        <v>72</v>
      </c>
      <c r="J61" s="39">
        <v>0</v>
      </c>
      <c r="K61" s="39"/>
      <c r="L61" s="39">
        <v>18.859246670802321</v>
      </c>
      <c r="M61" s="39" t="s">
        <v>72</v>
      </c>
      <c r="N61" s="39">
        <v>32.081991079431411</v>
      </c>
      <c r="O61" s="39" t="s">
        <v>72</v>
      </c>
      <c r="P61" s="39">
        <v>12.52341734</v>
      </c>
      <c r="Q61" s="39" t="s">
        <v>72</v>
      </c>
      <c r="R61" s="39">
        <v>0</v>
      </c>
      <c r="S61" s="39"/>
      <c r="T61" s="114"/>
      <c r="U61" s="112">
        <v>0</v>
      </c>
      <c r="V61" s="112"/>
      <c r="W61" s="104" t="s">
        <v>81</v>
      </c>
      <c r="X61" s="112"/>
      <c r="Y61" s="104">
        <v>0</v>
      </c>
      <c r="Z61" s="112"/>
      <c r="AA61" s="40" t="s">
        <v>81</v>
      </c>
      <c r="AB61" s="62"/>
      <c r="AC61" s="40">
        <v>0</v>
      </c>
      <c r="AD61" s="17"/>
      <c r="AE61" s="40" t="s">
        <v>81</v>
      </c>
      <c r="AF61" s="40"/>
      <c r="AG61" s="40" t="s">
        <v>81</v>
      </c>
      <c r="AH61" s="40"/>
      <c r="AI61" s="40" t="s">
        <v>81</v>
      </c>
      <c r="AJ61" s="40"/>
      <c r="AK61" s="40">
        <v>0</v>
      </c>
      <c r="AL61" s="40"/>
    </row>
    <row r="62" spans="1:38" ht="6.6" customHeight="1" thickBot="1">
      <c r="A62" s="81"/>
      <c r="B62" s="63"/>
      <c r="C62" s="64"/>
      <c r="D62" s="63"/>
      <c r="E62" s="64"/>
      <c r="F62" s="63"/>
      <c r="G62" s="64"/>
      <c r="H62" s="63"/>
      <c r="I62" s="64"/>
      <c r="J62" s="64"/>
      <c r="K62" s="64"/>
      <c r="L62" s="64"/>
      <c r="M62" s="64"/>
      <c r="N62" s="64"/>
      <c r="O62" s="64"/>
      <c r="P62" s="64"/>
      <c r="Q62" s="64"/>
      <c r="R62" s="64"/>
      <c r="S62" s="64"/>
      <c r="T62" s="82"/>
      <c r="U62" s="68"/>
      <c r="V62" s="68"/>
      <c r="W62" s="68"/>
      <c r="X62" s="68"/>
      <c r="Y62" s="68"/>
      <c r="Z62" s="68"/>
      <c r="AA62" s="68"/>
      <c r="AB62" s="68"/>
      <c r="AC62" s="64"/>
      <c r="AD62" s="64"/>
      <c r="AE62" s="64"/>
      <c r="AF62" s="64"/>
      <c r="AG62" s="64"/>
      <c r="AH62" s="64"/>
      <c r="AI62" s="64"/>
      <c r="AJ62" s="64"/>
      <c r="AK62" s="64"/>
      <c r="AL62" s="64"/>
    </row>
    <row r="63" spans="1:38" ht="6.6" customHeight="1">
      <c r="A63" s="27"/>
      <c r="B63" s="70"/>
      <c r="C63" s="38"/>
      <c r="D63" s="27"/>
      <c r="E63" s="38"/>
      <c r="F63" s="27"/>
      <c r="G63" s="38"/>
      <c r="H63" s="27"/>
      <c r="I63" s="38"/>
      <c r="J63" s="38"/>
      <c r="K63" s="38"/>
      <c r="L63" s="38"/>
      <c r="M63" s="38"/>
      <c r="N63" s="38"/>
      <c r="O63" s="38"/>
      <c r="P63" s="38"/>
      <c r="Q63" s="38"/>
      <c r="R63" s="38"/>
      <c r="S63" s="38"/>
      <c r="T63" s="35"/>
      <c r="AC63" s="38"/>
      <c r="AD63" s="38"/>
      <c r="AE63" s="38"/>
      <c r="AF63" s="38"/>
      <c r="AG63" s="38"/>
      <c r="AH63" s="38"/>
      <c r="AI63" s="38"/>
      <c r="AJ63" s="38"/>
      <c r="AK63" s="38"/>
      <c r="AL63" s="38"/>
    </row>
    <row r="64" spans="1:38" s="74" customFormat="1" ht="11.25">
      <c r="A64" s="73" t="s">
        <v>82</v>
      </c>
      <c r="B64" s="135"/>
      <c r="C64" s="76"/>
      <c r="D64" s="135"/>
      <c r="E64" s="76"/>
      <c r="F64" s="135"/>
      <c r="G64" s="76"/>
      <c r="H64" s="135"/>
      <c r="I64" s="76"/>
      <c r="J64" s="76"/>
      <c r="K64" s="76"/>
      <c r="L64" s="76"/>
      <c r="M64" s="76"/>
      <c r="N64" s="76"/>
      <c r="O64" s="76"/>
      <c r="P64" s="76"/>
      <c r="Q64" s="76"/>
      <c r="R64" s="76"/>
      <c r="S64" s="76"/>
      <c r="T64" s="135"/>
      <c r="AC64" s="76"/>
      <c r="AD64" s="76"/>
      <c r="AE64" s="76"/>
      <c r="AF64" s="76"/>
      <c r="AG64" s="76"/>
      <c r="AH64" s="76"/>
      <c r="AI64" s="76"/>
      <c r="AJ64" s="76"/>
      <c r="AK64" s="76"/>
      <c r="AL64" s="76"/>
    </row>
    <row r="65" spans="1:38" s="74" customFormat="1" ht="11.25">
      <c r="A65" s="73" t="s">
        <v>96</v>
      </c>
      <c r="B65" s="135"/>
      <c r="C65" s="76"/>
      <c r="D65" s="135"/>
      <c r="E65" s="76"/>
      <c r="F65" s="135"/>
      <c r="G65" s="76"/>
      <c r="H65" s="135"/>
      <c r="I65" s="76"/>
      <c r="J65" s="76"/>
      <c r="K65" s="76"/>
      <c r="L65" s="76"/>
      <c r="M65" s="76"/>
      <c r="N65" s="76"/>
      <c r="O65" s="76"/>
      <c r="P65" s="76"/>
      <c r="Q65" s="76"/>
      <c r="R65" s="76"/>
      <c r="S65" s="76"/>
      <c r="T65" s="135"/>
      <c r="AC65" s="76"/>
      <c r="AD65" s="76"/>
      <c r="AE65" s="76"/>
      <c r="AF65" s="76"/>
      <c r="AG65" s="76"/>
      <c r="AH65" s="76"/>
      <c r="AI65" s="76"/>
      <c r="AJ65" s="76"/>
      <c r="AK65" s="76"/>
      <c r="AL65" s="76"/>
    </row>
    <row r="66" spans="1:38" s="74" customFormat="1" ht="11.25">
      <c r="A66" s="156" t="s">
        <v>97</v>
      </c>
      <c r="B66" s="135"/>
      <c r="C66" s="76"/>
      <c r="D66" s="135"/>
      <c r="E66" s="76"/>
      <c r="F66" s="135"/>
      <c r="G66" s="76"/>
      <c r="H66" s="135"/>
      <c r="I66" s="76"/>
      <c r="J66" s="76"/>
      <c r="K66" s="76"/>
      <c r="L66" s="76"/>
      <c r="M66" s="76"/>
      <c r="N66" s="76"/>
      <c r="O66" s="76"/>
      <c r="P66" s="76"/>
      <c r="Q66" s="76"/>
      <c r="R66" s="76"/>
      <c r="S66" s="76"/>
      <c r="T66" s="135"/>
      <c r="AC66" s="76"/>
      <c r="AD66" s="76"/>
      <c r="AE66" s="76"/>
      <c r="AF66" s="76"/>
      <c r="AG66" s="76"/>
      <c r="AH66" s="76"/>
      <c r="AI66" s="76"/>
      <c r="AJ66" s="76"/>
      <c r="AK66" s="76"/>
      <c r="AL66" s="76"/>
    </row>
    <row r="67" spans="1:38" s="4" customFormat="1" ht="13.5" customHeight="1">
      <c r="A67" s="269" t="s">
        <v>159</v>
      </c>
      <c r="B67" s="269"/>
      <c r="C67" s="269"/>
      <c r="D67" s="269"/>
      <c r="E67" s="269"/>
      <c r="F67" s="269"/>
      <c r="G67" s="269"/>
      <c r="H67" s="269"/>
      <c r="I67" s="269"/>
      <c r="J67" s="269"/>
      <c r="K67" s="269"/>
      <c r="L67" s="269"/>
      <c r="M67" s="269"/>
      <c r="N67" s="269"/>
      <c r="O67" s="269"/>
      <c r="P67" s="269"/>
      <c r="Q67" s="269"/>
      <c r="R67" s="269"/>
      <c r="S67" s="269"/>
      <c r="T67" s="269"/>
      <c r="U67" s="269"/>
      <c r="V67" s="269"/>
      <c r="W67" s="269"/>
      <c r="X67" s="269"/>
      <c r="Y67" s="269"/>
      <c r="Z67" s="269"/>
      <c r="AA67" s="269"/>
      <c r="AB67" s="269"/>
    </row>
    <row r="68" spans="1:38" s="4" customFormat="1" ht="11.25">
      <c r="A68" s="124" t="s">
        <v>73</v>
      </c>
      <c r="B68" s="18"/>
      <c r="C68" s="129"/>
      <c r="D68" s="131"/>
      <c r="E68" s="130"/>
      <c r="F68" s="131"/>
      <c r="G68" s="130"/>
      <c r="H68" s="131"/>
      <c r="I68" s="130"/>
      <c r="J68" s="130"/>
      <c r="K68" s="130"/>
      <c r="L68" s="130"/>
      <c r="M68" s="130"/>
      <c r="N68" s="130"/>
      <c r="O68" s="130"/>
      <c r="P68" s="130"/>
      <c r="Q68" s="130"/>
      <c r="R68" s="130"/>
      <c r="S68" s="130"/>
      <c r="T68" s="130"/>
      <c r="AC68" s="130"/>
      <c r="AD68" s="130"/>
      <c r="AE68" s="130"/>
      <c r="AF68" s="130"/>
      <c r="AG68" s="130"/>
      <c r="AH68" s="130"/>
      <c r="AI68" s="130"/>
      <c r="AJ68" s="130"/>
      <c r="AK68" s="130"/>
      <c r="AL68" s="130"/>
    </row>
    <row r="69" spans="1:38" s="4" customFormat="1" ht="11.25">
      <c r="A69" s="4" t="s">
        <v>95</v>
      </c>
      <c r="B69" s="122"/>
      <c r="C69" s="132"/>
      <c r="D69" s="123"/>
      <c r="E69" s="133"/>
      <c r="F69" s="123"/>
      <c r="G69" s="133"/>
      <c r="H69" s="123"/>
      <c r="I69" s="133"/>
      <c r="J69" s="133"/>
      <c r="K69" s="133"/>
      <c r="L69" s="133"/>
      <c r="M69" s="133"/>
      <c r="N69" s="133"/>
      <c r="O69" s="133"/>
      <c r="P69" s="133"/>
      <c r="Q69" s="133"/>
      <c r="R69" s="133"/>
      <c r="S69" s="133"/>
      <c r="T69" s="133"/>
      <c r="AC69" s="133"/>
      <c r="AD69" s="133"/>
      <c r="AE69" s="133"/>
      <c r="AF69" s="133"/>
      <c r="AG69" s="133"/>
      <c r="AH69" s="133"/>
      <c r="AI69" s="133"/>
      <c r="AJ69" s="133"/>
      <c r="AK69" s="133"/>
      <c r="AL69" s="133"/>
    </row>
    <row r="70" spans="1:38" s="4" customFormat="1" ht="11.25">
      <c r="A70" s="4" t="s">
        <v>207</v>
      </c>
      <c r="C70" s="134"/>
      <c r="E70" s="130"/>
      <c r="G70" s="130"/>
      <c r="I70" s="130"/>
      <c r="J70" s="130"/>
      <c r="K70" s="130"/>
      <c r="L70" s="130"/>
      <c r="M70" s="130"/>
      <c r="N70" s="130"/>
      <c r="O70" s="130"/>
      <c r="P70" s="130"/>
      <c r="Q70" s="130"/>
      <c r="R70" s="130"/>
      <c r="S70" s="130"/>
      <c r="T70" s="130"/>
      <c r="AC70" s="130"/>
      <c r="AD70" s="130"/>
      <c r="AE70" s="130"/>
      <c r="AF70" s="130"/>
      <c r="AG70" s="130"/>
      <c r="AH70" s="130"/>
      <c r="AI70" s="130"/>
      <c r="AJ70" s="130"/>
      <c r="AK70" s="130"/>
      <c r="AL70" s="130"/>
    </row>
    <row r="71" spans="1:38">
      <c r="A71" s="74"/>
    </row>
  </sheetData>
  <mergeCells count="24">
    <mergeCell ref="A67:AB67"/>
    <mergeCell ref="B10:C10"/>
    <mergeCell ref="D10:E10"/>
    <mergeCell ref="U10:V10"/>
    <mergeCell ref="W10:X10"/>
    <mergeCell ref="H10:I10"/>
    <mergeCell ref="AA10:AB10"/>
    <mergeCell ref="A4:A10"/>
    <mergeCell ref="F10:G10"/>
    <mergeCell ref="Y10:Z10"/>
    <mergeCell ref="J10:K10"/>
    <mergeCell ref="L10:M10"/>
    <mergeCell ref="N10:O10"/>
    <mergeCell ref="R10:S10"/>
    <mergeCell ref="B4:AJ4"/>
    <mergeCell ref="A1:AJ1"/>
    <mergeCell ref="AC10:AD10"/>
    <mergeCell ref="P10:Q10"/>
    <mergeCell ref="AG10:AH10"/>
    <mergeCell ref="AI10:AJ10"/>
    <mergeCell ref="U7:AL7"/>
    <mergeCell ref="B7:S7"/>
    <mergeCell ref="AK10:AL10"/>
    <mergeCell ref="AE10:AF10"/>
  </mergeCells>
  <printOptions horizontalCentered="1"/>
  <pageMargins left="0.78740157480314965" right="0.78740157480314965" top="0.78740157480314965" bottom="0.78740157480314965" header="0.39370078740157483" footer="0.39370078740157483"/>
  <pageSetup scale="7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AL82"/>
  <sheetViews>
    <sheetView showGridLines="0" zoomScale="90" zoomScaleNormal="90" workbookViewId="0">
      <pane xSplit="1" ySplit="11" topLeftCell="B12" activePane="bottomRight" state="frozen"/>
      <selection activeCell="B13" sqref="B13"/>
      <selection pane="topRight" activeCell="B13" sqref="B13"/>
      <selection pane="bottomLeft" activeCell="B13" sqref="B13"/>
      <selection pane="bottomRight" activeCell="B12" sqref="B12"/>
    </sheetView>
  </sheetViews>
  <sheetFormatPr baseColWidth="10" defaultColWidth="11.42578125" defaultRowHeight="12.75"/>
  <cols>
    <col min="1" max="1" width="30.7109375" style="100" customWidth="1"/>
    <col min="2" max="2" width="8.7109375" style="100" customWidth="1"/>
    <col min="3" max="3" width="2.7109375" style="22" customWidth="1"/>
    <col min="4" max="4" width="8.7109375" style="75" customWidth="1"/>
    <col min="5" max="5" width="2.7109375" style="22" customWidth="1"/>
    <col min="6" max="6" width="8.7109375" style="75" customWidth="1"/>
    <col min="7" max="7" width="2.7109375" style="22" customWidth="1"/>
    <col min="8" max="8" width="8.7109375" style="75" customWidth="1"/>
    <col min="9" max="9" width="2.7109375" style="22" customWidth="1"/>
    <col min="10" max="10" width="8.7109375" style="22" customWidth="1"/>
    <col min="11" max="11" width="2.7109375" style="22" customWidth="1"/>
    <col min="12" max="12" width="8.7109375" style="22" customWidth="1"/>
    <col min="13" max="13" width="2.7109375" style="22" customWidth="1"/>
    <col min="14" max="14" width="8.7109375" style="22" customWidth="1"/>
    <col min="15" max="15" width="2.7109375" style="22" customWidth="1"/>
    <col min="16" max="16" width="8.85546875" style="22" customWidth="1"/>
    <col min="17" max="17" width="2.7109375" style="22" customWidth="1"/>
    <col min="18" max="18" width="7.5703125" style="22" bestFit="1" customWidth="1"/>
    <col min="19" max="19" width="2.7109375" style="22" customWidth="1"/>
    <col min="20" max="20" width="1.7109375" style="100" customWidth="1"/>
    <col min="21" max="21" width="8.7109375" style="100" customWidth="1"/>
    <col min="22" max="22" width="2.7109375" style="100" customWidth="1"/>
    <col min="23" max="23" width="8.7109375" style="100" customWidth="1"/>
    <col min="24" max="24" width="2.7109375" style="100" customWidth="1"/>
    <col min="25" max="25" width="8.7109375" style="100" customWidth="1"/>
    <col min="26" max="26" width="2.7109375" style="100" customWidth="1"/>
    <col min="27" max="27" width="8.7109375" style="100" customWidth="1"/>
    <col min="28" max="28" width="2.7109375" style="100" customWidth="1"/>
    <col min="29" max="29" width="8.7109375" style="22" customWidth="1"/>
    <col min="30" max="30" width="2.7109375" style="22" customWidth="1"/>
    <col min="31" max="31" width="8.7109375" style="22" customWidth="1"/>
    <col min="32" max="32" width="2.7109375" style="22" customWidth="1"/>
    <col min="33" max="33" width="8.7109375" style="22" customWidth="1"/>
    <col min="34" max="34" width="2.7109375" style="22" customWidth="1"/>
    <col min="35" max="35" width="8.7109375" style="22" customWidth="1"/>
    <col min="36" max="36" width="2.7109375" style="22" customWidth="1"/>
    <col min="37" max="37" width="7.7109375" style="22" customWidth="1"/>
    <col min="38" max="38" width="2.7109375" style="22" customWidth="1"/>
    <col min="39" max="16384" width="11.42578125" style="100"/>
  </cols>
  <sheetData>
    <row r="1" spans="1:38" ht="27" customHeight="1">
      <c r="A1" s="266" t="s">
        <v>201</v>
      </c>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c r="AI1" s="266"/>
      <c r="AJ1" s="266"/>
      <c r="AK1" s="266"/>
      <c r="AL1" s="266"/>
    </row>
    <row r="2" spans="1:38" ht="6" customHeight="1" thickBot="1">
      <c r="A2" s="92"/>
      <c r="D2" s="100"/>
      <c r="E2" s="23"/>
      <c r="F2" s="100"/>
      <c r="G2" s="23"/>
      <c r="H2" s="100"/>
      <c r="I2" s="23"/>
      <c r="J2" s="23"/>
      <c r="K2" s="23"/>
      <c r="L2" s="23"/>
      <c r="M2" s="23"/>
      <c r="N2" s="23"/>
      <c r="O2" s="23"/>
      <c r="P2" s="23"/>
      <c r="Q2" s="23"/>
      <c r="R2" s="23"/>
      <c r="S2" s="23"/>
      <c r="AC2" s="23"/>
      <c r="AD2" s="23"/>
      <c r="AE2" s="23"/>
      <c r="AF2" s="23"/>
      <c r="AG2" s="23"/>
      <c r="AH2" s="23"/>
      <c r="AI2" s="23"/>
      <c r="AJ2" s="234"/>
      <c r="AK2" s="234"/>
      <c r="AL2" s="234"/>
    </row>
    <row r="3" spans="1:38" ht="6.6" customHeight="1">
      <c r="A3" s="172"/>
      <c r="B3" s="172"/>
      <c r="C3" s="173"/>
      <c r="D3" s="172"/>
      <c r="E3" s="174"/>
      <c r="F3" s="172"/>
      <c r="G3" s="174"/>
      <c r="H3" s="172"/>
      <c r="I3" s="174"/>
      <c r="J3" s="174"/>
      <c r="K3" s="174"/>
      <c r="L3" s="174"/>
      <c r="M3" s="174"/>
      <c r="N3" s="174"/>
      <c r="O3" s="174"/>
      <c r="P3" s="174"/>
      <c r="Q3" s="174"/>
      <c r="R3" s="174"/>
      <c r="S3" s="174"/>
      <c r="T3" s="172"/>
      <c r="U3" s="172"/>
      <c r="V3" s="172"/>
      <c r="W3" s="172"/>
      <c r="X3" s="172"/>
      <c r="Y3" s="172"/>
      <c r="Z3" s="172"/>
      <c r="AA3" s="172"/>
      <c r="AB3" s="172"/>
      <c r="AC3" s="174"/>
      <c r="AD3" s="174"/>
      <c r="AE3" s="174"/>
      <c r="AF3" s="174"/>
      <c r="AG3" s="174"/>
      <c r="AH3" s="174"/>
      <c r="AI3" s="174"/>
      <c r="AJ3" s="232"/>
      <c r="AK3" s="232"/>
      <c r="AL3" s="232"/>
    </row>
    <row r="4" spans="1:38" s="24" customFormat="1" ht="14.25" customHeight="1">
      <c r="A4" s="270" t="s">
        <v>46</v>
      </c>
      <c r="B4" s="264" t="s">
        <v>118</v>
      </c>
      <c r="C4" s="264"/>
      <c r="D4" s="264"/>
      <c r="E4" s="264"/>
      <c r="F4" s="264"/>
      <c r="G4" s="264"/>
      <c r="H4" s="264"/>
      <c r="I4" s="264"/>
      <c r="J4" s="264"/>
      <c r="K4" s="264"/>
      <c r="L4" s="264"/>
      <c r="M4" s="264"/>
      <c r="N4" s="264"/>
      <c r="O4" s="264"/>
      <c r="P4" s="264"/>
      <c r="Q4" s="264"/>
      <c r="R4" s="264"/>
      <c r="S4" s="264"/>
      <c r="T4" s="264"/>
      <c r="U4" s="264"/>
      <c r="V4" s="264"/>
      <c r="W4" s="264"/>
      <c r="X4" s="264"/>
      <c r="Y4" s="264"/>
      <c r="Z4" s="264"/>
      <c r="AA4" s="264"/>
      <c r="AB4" s="264"/>
      <c r="AC4" s="264"/>
      <c r="AD4" s="264"/>
      <c r="AE4" s="264"/>
      <c r="AF4" s="264"/>
      <c r="AG4" s="264"/>
      <c r="AH4" s="264"/>
      <c r="AI4" s="264"/>
      <c r="AJ4" s="264"/>
      <c r="AK4" s="227"/>
      <c r="AL4" s="227"/>
    </row>
    <row r="5" spans="1:38" s="24" customFormat="1" ht="6.6" customHeight="1">
      <c r="A5" s="270"/>
      <c r="B5" s="175"/>
      <c r="C5" s="176"/>
      <c r="D5" s="176"/>
      <c r="E5" s="176"/>
      <c r="F5" s="176"/>
      <c r="G5" s="176"/>
      <c r="H5" s="176"/>
      <c r="I5" s="176"/>
      <c r="J5" s="176"/>
      <c r="K5" s="176"/>
      <c r="L5" s="176"/>
      <c r="M5" s="176"/>
      <c r="N5" s="176"/>
      <c r="O5" s="176"/>
      <c r="P5" s="176"/>
      <c r="Q5" s="176"/>
      <c r="R5" s="176"/>
      <c r="S5" s="176"/>
      <c r="T5" s="176"/>
      <c r="U5" s="176"/>
      <c r="V5" s="176"/>
      <c r="W5" s="176"/>
      <c r="X5" s="176"/>
      <c r="Y5" s="176"/>
      <c r="Z5" s="176"/>
      <c r="AA5" s="176"/>
      <c r="AB5" s="176"/>
      <c r="AC5" s="176"/>
      <c r="AD5" s="176"/>
      <c r="AE5" s="176"/>
      <c r="AF5" s="176"/>
      <c r="AG5" s="176"/>
      <c r="AH5" s="176"/>
      <c r="AI5" s="176"/>
      <c r="AJ5" s="176"/>
      <c r="AK5" s="176"/>
      <c r="AL5" s="176"/>
    </row>
    <row r="6" spans="1:38" s="24" customFormat="1" ht="6.6" customHeight="1">
      <c r="A6" s="270"/>
      <c r="B6" s="177"/>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8"/>
    </row>
    <row r="7" spans="1:38" s="24" customFormat="1" ht="12.75" customHeight="1">
      <c r="A7" s="270"/>
      <c r="B7" s="267" t="s">
        <v>90</v>
      </c>
      <c r="C7" s="267"/>
      <c r="D7" s="267"/>
      <c r="E7" s="267"/>
      <c r="F7" s="267"/>
      <c r="G7" s="267"/>
      <c r="H7" s="267"/>
      <c r="I7" s="267"/>
      <c r="J7" s="267"/>
      <c r="K7" s="267"/>
      <c r="L7" s="267"/>
      <c r="M7" s="267"/>
      <c r="N7" s="267"/>
      <c r="O7" s="267"/>
      <c r="P7" s="267"/>
      <c r="Q7" s="267"/>
      <c r="R7" s="267"/>
      <c r="S7" s="267"/>
      <c r="T7" s="180"/>
      <c r="U7" s="267" t="s">
        <v>94</v>
      </c>
      <c r="V7" s="267"/>
      <c r="W7" s="267"/>
      <c r="X7" s="267"/>
      <c r="Y7" s="267"/>
      <c r="Z7" s="267"/>
      <c r="AA7" s="267"/>
      <c r="AB7" s="267"/>
      <c r="AC7" s="267"/>
      <c r="AD7" s="267"/>
      <c r="AE7" s="267"/>
      <c r="AF7" s="267"/>
      <c r="AG7" s="267"/>
      <c r="AH7" s="267"/>
      <c r="AI7" s="267"/>
      <c r="AJ7" s="267"/>
      <c r="AK7" s="267"/>
      <c r="AL7" s="267"/>
    </row>
    <row r="8" spans="1:38" s="24" customFormat="1" ht="6.6" customHeight="1">
      <c r="A8" s="270"/>
      <c r="B8" s="181"/>
      <c r="C8" s="181"/>
      <c r="D8" s="179"/>
      <c r="E8" s="179"/>
      <c r="F8" s="188"/>
      <c r="G8" s="188"/>
      <c r="H8" s="179"/>
      <c r="I8" s="179"/>
      <c r="J8" s="181"/>
      <c r="K8" s="181"/>
      <c r="L8" s="181"/>
      <c r="M8" s="181"/>
      <c r="N8" s="181"/>
      <c r="O8" s="181"/>
      <c r="P8" s="181"/>
      <c r="Q8" s="181"/>
      <c r="R8" s="181"/>
      <c r="S8" s="181"/>
      <c r="T8" s="180"/>
      <c r="U8" s="181"/>
      <c r="V8" s="181"/>
      <c r="W8" s="181"/>
      <c r="X8" s="181"/>
      <c r="Y8" s="181"/>
      <c r="Z8" s="181"/>
      <c r="AA8" s="181"/>
      <c r="AB8" s="181"/>
      <c r="AC8" s="181"/>
      <c r="AD8" s="181"/>
      <c r="AE8" s="181"/>
      <c r="AF8" s="181"/>
      <c r="AG8" s="181"/>
      <c r="AH8" s="181"/>
      <c r="AI8" s="181"/>
      <c r="AJ8" s="181"/>
      <c r="AK8" s="181"/>
      <c r="AL8" s="181"/>
    </row>
    <row r="9" spans="1:38" s="24" customFormat="1" ht="6.6" customHeight="1">
      <c r="A9" s="270"/>
      <c r="B9" s="179"/>
      <c r="C9" s="179"/>
      <c r="D9" s="184"/>
      <c r="E9" s="184"/>
      <c r="F9" s="184"/>
      <c r="G9" s="184"/>
      <c r="H9" s="184"/>
      <c r="I9" s="184"/>
      <c r="J9" s="192"/>
      <c r="K9" s="192"/>
      <c r="L9" s="192"/>
      <c r="M9" s="192"/>
      <c r="N9" s="220"/>
      <c r="O9" s="220"/>
      <c r="P9" s="222"/>
      <c r="Q9" s="222"/>
      <c r="R9" s="226"/>
      <c r="S9" s="226"/>
      <c r="T9" s="180"/>
      <c r="U9" s="179"/>
      <c r="V9" s="179"/>
      <c r="W9" s="179"/>
      <c r="X9" s="179"/>
      <c r="Y9" s="188"/>
      <c r="Z9" s="188"/>
      <c r="AA9" s="179"/>
      <c r="AB9" s="179"/>
      <c r="AC9" s="192"/>
      <c r="AD9" s="192"/>
      <c r="AE9" s="192"/>
      <c r="AF9" s="205"/>
      <c r="AG9" s="205"/>
      <c r="AH9" s="222"/>
      <c r="AI9" s="222"/>
      <c r="AJ9" s="192"/>
      <c r="AK9" s="226"/>
      <c r="AL9" s="226"/>
    </row>
    <row r="10" spans="1:38" s="24" customFormat="1" ht="13.5" customHeight="1">
      <c r="A10" s="270"/>
      <c r="B10" s="263">
        <v>2009</v>
      </c>
      <c r="C10" s="263"/>
      <c r="D10" s="263">
        <v>2010</v>
      </c>
      <c r="E10" s="263"/>
      <c r="F10" s="263">
        <v>2011</v>
      </c>
      <c r="G10" s="263"/>
      <c r="H10" s="263">
        <v>2012</v>
      </c>
      <c r="I10" s="263"/>
      <c r="J10" s="263">
        <v>2013</v>
      </c>
      <c r="K10" s="263"/>
      <c r="L10" s="263">
        <v>2014</v>
      </c>
      <c r="M10" s="263"/>
      <c r="N10" s="263">
        <v>2015</v>
      </c>
      <c r="O10" s="263"/>
      <c r="P10" s="263">
        <v>2016</v>
      </c>
      <c r="Q10" s="263"/>
      <c r="R10" s="263">
        <v>2017</v>
      </c>
      <c r="S10" s="263"/>
      <c r="T10" s="180"/>
      <c r="U10" s="263">
        <v>2009</v>
      </c>
      <c r="V10" s="263"/>
      <c r="W10" s="263">
        <v>2010</v>
      </c>
      <c r="X10" s="263"/>
      <c r="Y10" s="263">
        <v>2011</v>
      </c>
      <c r="Z10" s="263"/>
      <c r="AA10" s="263">
        <v>2012</v>
      </c>
      <c r="AB10" s="263"/>
      <c r="AC10" s="263">
        <v>2013</v>
      </c>
      <c r="AD10" s="263"/>
      <c r="AE10" s="263">
        <v>2014</v>
      </c>
      <c r="AF10" s="263"/>
      <c r="AG10" s="263">
        <v>2015</v>
      </c>
      <c r="AH10" s="263"/>
      <c r="AI10" s="263">
        <v>2016</v>
      </c>
      <c r="AJ10" s="263"/>
      <c r="AK10" s="263">
        <v>2017</v>
      </c>
      <c r="AL10" s="263"/>
    </row>
    <row r="11" spans="1:38" s="27" customFormat="1" ht="6.6" customHeight="1">
      <c r="A11" s="182"/>
      <c r="B11" s="182"/>
      <c r="C11" s="183"/>
      <c r="D11" s="182"/>
      <c r="E11" s="183"/>
      <c r="F11" s="182"/>
      <c r="G11" s="183"/>
      <c r="H11" s="182"/>
      <c r="I11" s="183"/>
      <c r="J11" s="183"/>
      <c r="K11" s="183"/>
      <c r="L11" s="183"/>
      <c r="M11" s="183"/>
      <c r="N11" s="183"/>
      <c r="O11" s="183"/>
      <c r="P11" s="183"/>
      <c r="Q11" s="183"/>
      <c r="R11" s="183"/>
      <c r="S11" s="183"/>
      <c r="T11" s="182"/>
      <c r="U11" s="182"/>
      <c r="V11" s="182"/>
      <c r="W11" s="182"/>
      <c r="X11" s="182"/>
      <c r="Y11" s="182"/>
      <c r="Z11" s="182"/>
      <c r="AA11" s="182"/>
      <c r="AB11" s="182"/>
      <c r="AC11" s="183"/>
      <c r="AD11" s="183"/>
      <c r="AE11" s="183"/>
      <c r="AF11" s="183"/>
      <c r="AG11" s="183"/>
      <c r="AH11" s="183"/>
      <c r="AI11" s="183"/>
      <c r="AJ11" s="183"/>
      <c r="AK11" s="183"/>
      <c r="AL11" s="183"/>
    </row>
    <row r="12" spans="1:38" s="27" customFormat="1" ht="6.6" customHeight="1">
      <c r="A12" s="25"/>
      <c r="B12" s="25"/>
      <c r="C12" s="26"/>
      <c r="D12" s="25"/>
      <c r="E12" s="26"/>
      <c r="F12" s="25"/>
      <c r="G12" s="26"/>
      <c r="H12" s="25"/>
      <c r="I12" s="26"/>
      <c r="J12" s="26"/>
      <c r="K12" s="26"/>
      <c r="L12" s="26"/>
      <c r="M12" s="26"/>
      <c r="N12" s="26"/>
      <c r="O12" s="26"/>
      <c r="P12" s="26"/>
      <c r="Q12" s="26"/>
      <c r="R12" s="26"/>
      <c r="S12" s="26"/>
      <c r="T12" s="25"/>
      <c r="U12" s="25"/>
      <c r="V12" s="25"/>
      <c r="W12" s="25"/>
      <c r="X12" s="25"/>
      <c r="Y12" s="25"/>
      <c r="Z12" s="25"/>
      <c r="AA12" s="25"/>
      <c r="AB12" s="25"/>
      <c r="AC12" s="26"/>
      <c r="AD12" s="26"/>
      <c r="AE12" s="26"/>
      <c r="AF12" s="26"/>
      <c r="AG12" s="26"/>
      <c r="AH12" s="26"/>
      <c r="AI12" s="26"/>
      <c r="AJ12" s="26"/>
      <c r="AK12" s="26"/>
      <c r="AL12" s="26"/>
    </row>
    <row r="13" spans="1:38" s="28" customFormat="1" ht="12">
      <c r="A13" s="185" t="s">
        <v>153</v>
      </c>
      <c r="B13" s="187">
        <v>16647.357848589567</v>
      </c>
      <c r="C13" s="167"/>
      <c r="D13" s="187">
        <v>19334.608914040273</v>
      </c>
      <c r="E13" s="167"/>
      <c r="F13" s="187">
        <v>22480.748393221042</v>
      </c>
      <c r="G13" s="167"/>
      <c r="H13" s="187">
        <v>24327</v>
      </c>
      <c r="I13" s="167"/>
      <c r="J13" s="187">
        <f>J15</f>
        <v>16132.027605608977</v>
      </c>
      <c r="K13" s="187"/>
      <c r="L13" s="187">
        <f t="shared" ref="L13:R13" si="0">L15</f>
        <v>24168</v>
      </c>
      <c r="M13" s="187"/>
      <c r="N13" s="187">
        <f t="shared" si="0"/>
        <v>44925.915835089239</v>
      </c>
      <c r="O13" s="187"/>
      <c r="P13" s="187">
        <f t="shared" si="0"/>
        <v>35287.001576000002</v>
      </c>
      <c r="Q13" s="167"/>
      <c r="R13" s="187">
        <f t="shared" si="0"/>
        <v>25618.335063770803</v>
      </c>
      <c r="S13" s="167"/>
      <c r="T13" s="168"/>
      <c r="U13" s="169"/>
      <c r="V13" s="170"/>
      <c r="W13" s="169"/>
      <c r="X13" s="170"/>
      <c r="Y13" s="169"/>
      <c r="Z13" s="170"/>
      <c r="AA13" s="169"/>
      <c r="AB13" s="170"/>
      <c r="AC13" s="167"/>
      <c r="AD13" s="167"/>
      <c r="AE13" s="167"/>
      <c r="AF13" s="167"/>
      <c r="AG13" s="167"/>
      <c r="AH13" s="167"/>
      <c r="AI13" s="167"/>
      <c r="AJ13" s="167"/>
      <c r="AK13" s="167"/>
      <c r="AL13" s="167"/>
    </row>
    <row r="14" spans="1:38" s="33" customFormat="1" ht="6.6" customHeight="1">
      <c r="A14" s="29"/>
      <c r="B14" s="61"/>
      <c r="C14" s="60"/>
      <c r="D14" s="61"/>
      <c r="E14" s="60"/>
      <c r="F14" s="61"/>
      <c r="G14" s="60"/>
      <c r="H14" s="61"/>
      <c r="I14" s="60"/>
      <c r="J14" s="60"/>
      <c r="K14" s="60"/>
      <c r="L14" s="60"/>
      <c r="M14" s="60"/>
      <c r="N14" s="60"/>
      <c r="O14" s="60"/>
      <c r="P14" s="60"/>
      <c r="Q14" s="60"/>
      <c r="R14" s="60"/>
      <c r="S14" s="60"/>
      <c r="T14" s="125"/>
      <c r="U14" s="32"/>
      <c r="V14" s="32"/>
      <c r="W14" s="32"/>
      <c r="X14" s="125"/>
      <c r="Y14" s="32"/>
      <c r="Z14" s="125"/>
      <c r="AA14" s="32"/>
      <c r="AB14" s="125"/>
      <c r="AC14" s="60"/>
      <c r="AD14" s="60"/>
      <c r="AE14" s="60"/>
      <c r="AF14" s="60"/>
      <c r="AG14" s="60"/>
      <c r="AH14" s="60"/>
      <c r="AI14" s="60"/>
      <c r="AJ14" s="60"/>
      <c r="AK14" s="60"/>
      <c r="AL14" s="60"/>
    </row>
    <row r="15" spans="1:38" s="28" customFormat="1" ht="24">
      <c r="A15" s="56" t="s">
        <v>132</v>
      </c>
      <c r="B15" s="43">
        <v>16647.357848589567</v>
      </c>
      <c r="C15" s="34"/>
      <c r="D15" s="43">
        <v>19334.608914040273</v>
      </c>
      <c r="E15" s="34"/>
      <c r="F15" s="43">
        <v>22480.748393221042</v>
      </c>
      <c r="G15" s="34"/>
      <c r="H15" s="43">
        <f>SUM(H16:H18)</f>
        <v>24327.233016540609</v>
      </c>
      <c r="I15" s="34"/>
      <c r="J15" s="43">
        <f>SUM(J16:J18)</f>
        <v>16132.027605608977</v>
      </c>
      <c r="K15" s="43"/>
      <c r="L15" s="43">
        <f>SUM(L16:L18)</f>
        <v>24168</v>
      </c>
      <c r="M15" s="43"/>
      <c r="N15" s="43">
        <f t="shared" ref="N15:P15" si="1">SUM(N16:N18)</f>
        <v>44925.915835089239</v>
      </c>
      <c r="O15" s="43"/>
      <c r="P15" s="43">
        <f t="shared" si="1"/>
        <v>35287.001576000002</v>
      </c>
      <c r="Q15" s="34"/>
      <c r="R15" s="43">
        <f>SUM(R16:R18)</f>
        <v>25618.335063770803</v>
      </c>
      <c r="S15" s="34"/>
      <c r="T15" s="126"/>
      <c r="U15" s="106">
        <v>100</v>
      </c>
      <c r="V15" s="106"/>
      <c r="W15" s="106">
        <v>100</v>
      </c>
      <c r="X15" s="106"/>
      <c r="Y15" s="106">
        <v>100.00000000000001</v>
      </c>
      <c r="Z15" s="106"/>
      <c r="AA15" s="106">
        <v>100</v>
      </c>
      <c r="AB15" s="106"/>
      <c r="AC15" s="106">
        <f>SUM(AC16:AC17)</f>
        <v>100</v>
      </c>
      <c r="AD15" s="106"/>
      <c r="AE15" s="106">
        <f t="shared" ref="AE15:AI15" si="2">SUM(AE16:AE17)</f>
        <v>100</v>
      </c>
      <c r="AF15" s="106"/>
      <c r="AG15" s="106">
        <f t="shared" si="2"/>
        <v>100.00000000000001</v>
      </c>
      <c r="AH15" s="106"/>
      <c r="AI15" s="106">
        <f t="shared" si="2"/>
        <v>100</v>
      </c>
      <c r="AJ15" s="34"/>
      <c r="AK15" s="106">
        <f>SUM(AK16:AK17)</f>
        <v>100.00000000000001</v>
      </c>
      <c r="AL15" s="34"/>
    </row>
    <row r="16" spans="1:38" s="24" customFormat="1" ht="12">
      <c r="A16" s="116" t="s">
        <v>160</v>
      </c>
      <c r="B16" s="39">
        <v>659.05857603712445</v>
      </c>
      <c r="C16" s="38"/>
      <c r="D16" s="39">
        <v>392.71905644278877</v>
      </c>
      <c r="E16" s="38"/>
      <c r="F16" s="39">
        <v>200.3868624682562</v>
      </c>
      <c r="G16" s="38"/>
      <c r="H16" s="39">
        <v>421.96913132179355</v>
      </c>
      <c r="I16" s="38"/>
      <c r="J16" s="39">
        <v>388.48215531098276</v>
      </c>
      <c r="K16" s="39"/>
      <c r="L16" s="39">
        <v>1013</v>
      </c>
      <c r="M16" s="38"/>
      <c r="N16" s="39">
        <v>1526.8148678499815</v>
      </c>
      <c r="O16" s="38"/>
      <c r="P16" s="39">
        <v>2376.61121</v>
      </c>
      <c r="Q16" s="38"/>
      <c r="R16" s="39">
        <v>1322.4598737419562</v>
      </c>
      <c r="S16" s="38"/>
      <c r="T16" s="127"/>
      <c r="U16" s="108">
        <v>3.9589380010411839</v>
      </c>
      <c r="V16" s="108"/>
      <c r="W16" s="108">
        <v>2.0311714510946572</v>
      </c>
      <c r="X16" s="108"/>
      <c r="Y16" s="108">
        <v>0.8913709586673807</v>
      </c>
      <c r="Z16" s="108"/>
      <c r="AA16" s="108">
        <f>H16/SUM($H$16:$H$17)*100</f>
        <v>1.7352601131983714</v>
      </c>
      <c r="AB16" s="108"/>
      <c r="AC16" s="108">
        <f>J16/SUM($J$16:$J$17)*100</f>
        <v>2.4095571242951248</v>
      </c>
      <c r="AD16" s="108"/>
      <c r="AE16" s="108">
        <f>L16/SUM($L$16:$L$17)*100</f>
        <v>4.1914928831512741</v>
      </c>
      <c r="AF16" s="108"/>
      <c r="AG16" s="108">
        <f>N16/SUM($N$16:$N$17)*100</f>
        <v>3.4320708720671229</v>
      </c>
      <c r="AH16" s="108"/>
      <c r="AI16" s="108">
        <f>P16/SUM($P$16:$P$17)*100</f>
        <v>7.3254834228875634</v>
      </c>
      <c r="AJ16" s="38"/>
      <c r="AK16" s="108">
        <f>R16/SUM($R$16:$R$17)*100</f>
        <v>5.6486838464808296</v>
      </c>
      <c r="AL16" s="38"/>
    </row>
    <row r="17" spans="1:38" s="24" customFormat="1" ht="12">
      <c r="A17" s="116" t="s">
        <v>4</v>
      </c>
      <c r="B17" s="39">
        <v>15988.299272552442</v>
      </c>
      <c r="C17" s="38"/>
      <c r="D17" s="39">
        <v>18941.889857597485</v>
      </c>
      <c r="E17" s="38"/>
      <c r="F17" s="39">
        <v>22280.361530752787</v>
      </c>
      <c r="G17" s="38"/>
      <c r="H17" s="39">
        <v>23895.372580868818</v>
      </c>
      <c r="I17" s="38"/>
      <c r="J17" s="39">
        <v>15734.072126303181</v>
      </c>
      <c r="K17" s="39"/>
      <c r="L17" s="39">
        <v>23155</v>
      </c>
      <c r="M17" s="38"/>
      <c r="N17" s="39">
        <v>42959.879165084916</v>
      </c>
      <c r="O17" s="38"/>
      <c r="P17" s="39">
        <v>30066.4519</v>
      </c>
      <c r="Q17" s="38"/>
      <c r="R17" s="39">
        <v>22089.363299294331</v>
      </c>
      <c r="S17" s="38"/>
      <c r="T17" s="127"/>
      <c r="U17" s="108">
        <v>96.04106199895881</v>
      </c>
      <c r="V17" s="108"/>
      <c r="W17" s="108">
        <v>97.96882854890535</v>
      </c>
      <c r="X17" s="108"/>
      <c r="Y17" s="108">
        <v>99.108629041332634</v>
      </c>
      <c r="Z17" s="108"/>
      <c r="AA17" s="108">
        <f>H17/SUM($H$16:$H$17)*100</f>
        <v>98.264739886801635</v>
      </c>
      <c r="AB17" s="108"/>
      <c r="AC17" s="108">
        <f>J17/SUM($J$16:$J$17)*100</f>
        <v>97.590442875704881</v>
      </c>
      <c r="AD17" s="38"/>
      <c r="AE17" s="108">
        <f>L17/SUM($L$16:$L$17)*100</f>
        <v>95.80850711684873</v>
      </c>
      <c r="AF17" s="108"/>
      <c r="AG17" s="108">
        <f>N17/SUM($N$16:$N$17)*100</f>
        <v>96.567929127932885</v>
      </c>
      <c r="AH17" s="108"/>
      <c r="AI17" s="108">
        <f>P17/SUM($P$16:$P$17)*100</f>
        <v>92.674516577112442</v>
      </c>
      <c r="AJ17" s="38"/>
      <c r="AK17" s="108">
        <f>R17/SUM($R$16:$R$17)*100</f>
        <v>94.351316153519178</v>
      </c>
      <c r="AL17" s="38"/>
    </row>
    <row r="18" spans="1:38" s="24" customFormat="1" ht="12">
      <c r="A18" s="116" t="s">
        <v>3</v>
      </c>
      <c r="B18" s="39">
        <v>0</v>
      </c>
      <c r="C18" s="38"/>
      <c r="D18" s="39">
        <v>0</v>
      </c>
      <c r="E18" s="38"/>
      <c r="F18" s="39">
        <v>0</v>
      </c>
      <c r="G18" s="38"/>
      <c r="H18" s="39">
        <v>9.8913043500000004</v>
      </c>
      <c r="I18" s="38" t="s">
        <v>72</v>
      </c>
      <c r="J18" s="39">
        <v>9.4733239948130024</v>
      </c>
      <c r="K18" s="39" t="s">
        <v>72</v>
      </c>
      <c r="L18" s="39">
        <v>0</v>
      </c>
      <c r="M18" s="38"/>
      <c r="N18" s="39">
        <v>439.22180215434855</v>
      </c>
      <c r="O18" s="38" t="s">
        <v>72</v>
      </c>
      <c r="P18" s="39">
        <v>2843.9384660000001</v>
      </c>
      <c r="Q18" s="38"/>
      <c r="R18" s="39">
        <v>2206.5118907345181</v>
      </c>
      <c r="S18" s="38"/>
      <c r="T18" s="127"/>
      <c r="U18" s="39">
        <v>0</v>
      </c>
      <c r="V18" s="108"/>
      <c r="W18" s="39">
        <v>0</v>
      </c>
      <c r="X18" s="108"/>
      <c r="Y18" s="39">
        <v>0</v>
      </c>
      <c r="Z18" s="108"/>
      <c r="AA18" s="40" t="s">
        <v>81</v>
      </c>
      <c r="AB18" s="108"/>
      <c r="AC18" s="40" t="s">
        <v>81</v>
      </c>
      <c r="AD18" s="38"/>
      <c r="AE18" s="39">
        <v>0</v>
      </c>
      <c r="AF18" s="39"/>
      <c r="AG18" s="40" t="s">
        <v>81</v>
      </c>
      <c r="AH18" s="40"/>
      <c r="AI18" s="40" t="s">
        <v>81</v>
      </c>
      <c r="AJ18" s="38"/>
      <c r="AK18" s="40" t="s">
        <v>81</v>
      </c>
      <c r="AL18" s="38"/>
    </row>
    <row r="19" spans="1:38" s="24" customFormat="1" ht="6.6" customHeight="1">
      <c r="A19" s="98"/>
      <c r="B19" s="37"/>
      <c r="C19" s="38"/>
      <c r="D19" s="37"/>
      <c r="E19" s="38"/>
      <c r="F19" s="37"/>
      <c r="G19" s="38"/>
      <c r="H19" s="37"/>
      <c r="I19" s="38"/>
      <c r="J19" s="38"/>
      <c r="K19" s="38"/>
      <c r="L19" s="38"/>
      <c r="M19" s="38"/>
      <c r="N19" s="38"/>
      <c r="O19" s="38"/>
      <c r="P19" s="38"/>
      <c r="Q19" s="38"/>
      <c r="R19" s="38"/>
      <c r="S19" s="38"/>
      <c r="T19" s="127"/>
      <c r="U19" s="108"/>
      <c r="V19" s="108"/>
      <c r="W19" s="108"/>
      <c r="X19" s="108"/>
      <c r="Y19" s="108"/>
      <c r="Z19" s="108"/>
      <c r="AA19" s="108"/>
      <c r="AB19" s="108"/>
      <c r="AC19" s="38"/>
      <c r="AD19" s="38"/>
      <c r="AE19" s="38"/>
      <c r="AF19" s="38"/>
      <c r="AG19" s="38"/>
      <c r="AH19" s="38"/>
      <c r="AI19" s="38"/>
      <c r="AJ19" s="38"/>
      <c r="AK19" s="38"/>
      <c r="AL19" s="38"/>
    </row>
    <row r="20" spans="1:38" s="28" customFormat="1" ht="36">
      <c r="A20" s="56" t="s">
        <v>131</v>
      </c>
      <c r="B20" s="43">
        <v>16647.357848589541</v>
      </c>
      <c r="C20" s="34"/>
      <c r="D20" s="43">
        <v>19334.60891404016</v>
      </c>
      <c r="E20" s="34"/>
      <c r="F20" s="43">
        <v>22480.748393221475</v>
      </c>
      <c r="G20" s="34"/>
      <c r="H20" s="43">
        <f>SUM(H21:H22)</f>
        <v>24327</v>
      </c>
      <c r="I20" s="43"/>
      <c r="J20" s="43">
        <f>SUM(J21:J23)</f>
        <v>16132.027605608961</v>
      </c>
      <c r="K20" s="43"/>
      <c r="L20" s="43">
        <f>SUM(L21:L23)</f>
        <v>24168.119027340839</v>
      </c>
      <c r="M20" s="43"/>
      <c r="N20" s="43">
        <f>SUM(N21:N23)</f>
        <v>44925.915835089196</v>
      </c>
      <c r="O20" s="43"/>
      <c r="P20" s="43">
        <f>SUM(P21:P23)</f>
        <v>35287.001580000004</v>
      </c>
      <c r="Q20" s="34"/>
      <c r="R20" s="43">
        <f>SUM(R21:R23)</f>
        <v>25618.335063770799</v>
      </c>
      <c r="S20" s="34"/>
      <c r="T20" s="126"/>
      <c r="U20" s="106">
        <v>99.999999999999858</v>
      </c>
      <c r="V20" s="106"/>
      <c r="W20" s="106">
        <v>99.999999999999417</v>
      </c>
      <c r="X20" s="106"/>
      <c r="Y20" s="106">
        <v>100.00000000000193</v>
      </c>
      <c r="Z20" s="106"/>
      <c r="AA20" s="106">
        <v>100</v>
      </c>
      <c r="AB20" s="106"/>
      <c r="AC20" s="106">
        <f>SUM(AC21:AC22)</f>
        <v>99.999999999999986</v>
      </c>
      <c r="AD20" s="106"/>
      <c r="AE20" s="106">
        <f>SUM(AE21:AE22)</f>
        <v>100</v>
      </c>
      <c r="AF20" s="106"/>
      <c r="AG20" s="106">
        <f t="shared" ref="AG20:AI20" si="3">SUM(AG21:AG22)</f>
        <v>100</v>
      </c>
      <c r="AH20" s="106"/>
      <c r="AI20" s="106">
        <f t="shared" si="3"/>
        <v>100</v>
      </c>
      <c r="AJ20" s="34"/>
      <c r="AK20" s="106">
        <f>SUM(AK21:AK22)</f>
        <v>100</v>
      </c>
      <c r="AL20" s="34"/>
    </row>
    <row r="21" spans="1:38" s="24" customFormat="1" ht="12">
      <c r="A21" s="116" t="s">
        <v>160</v>
      </c>
      <c r="B21" s="39">
        <v>8454.2901926121049</v>
      </c>
      <c r="C21" s="38"/>
      <c r="D21" s="39">
        <v>11591.99869120467</v>
      </c>
      <c r="E21" s="38"/>
      <c r="F21" s="39">
        <v>12371.75746345251</v>
      </c>
      <c r="G21" s="38"/>
      <c r="H21" s="39">
        <v>13118</v>
      </c>
      <c r="I21" s="38"/>
      <c r="J21" s="39">
        <v>7744.1000956608596</v>
      </c>
      <c r="K21" s="38"/>
      <c r="L21" s="39">
        <v>8050.2732342835625</v>
      </c>
      <c r="M21" s="38"/>
      <c r="N21" s="39">
        <v>13115.377532703973</v>
      </c>
      <c r="O21" s="38"/>
      <c r="P21" s="39">
        <v>11495.58416</v>
      </c>
      <c r="Q21" s="38"/>
      <c r="R21" s="39">
        <v>8214.354360683119</v>
      </c>
      <c r="S21" s="38"/>
      <c r="T21" s="127"/>
      <c r="U21" s="108">
        <v>50.784576564673223</v>
      </c>
      <c r="V21" s="108"/>
      <c r="W21" s="109">
        <v>59.954658212853076</v>
      </c>
      <c r="X21" s="108"/>
      <c r="Y21" s="109">
        <v>55.032676168303865</v>
      </c>
      <c r="Z21" s="108"/>
      <c r="AA21" s="108">
        <v>53.923623956920295</v>
      </c>
      <c r="AB21" s="108"/>
      <c r="AC21" s="108">
        <f>J21/($J$20-$J$23)*100</f>
        <v>48.027366775507183</v>
      </c>
      <c r="AD21" s="108"/>
      <c r="AE21" s="108">
        <f>L21/($L$20-$L$23)*100</f>
        <v>33.309473630018424</v>
      </c>
      <c r="AF21" s="108"/>
      <c r="AG21" s="108">
        <f>N21/($N$20-$N$23)*100</f>
        <v>29.193344840975428</v>
      </c>
      <c r="AH21" s="108"/>
      <c r="AI21" s="108">
        <f>P21/($P$20-$P$23)*100</f>
        <v>32.577390101956063</v>
      </c>
      <c r="AJ21" s="108"/>
      <c r="AK21" s="108">
        <f>R21/($R$20-$R$23)*100</f>
        <v>32.064356798501628</v>
      </c>
      <c r="AL21" s="108"/>
    </row>
    <row r="22" spans="1:38" s="24" customFormat="1" ht="12">
      <c r="A22" s="116" t="s">
        <v>4</v>
      </c>
      <c r="B22" s="39">
        <v>8193.0676559774365</v>
      </c>
      <c r="C22" s="38"/>
      <c r="D22" s="39">
        <v>7742.6102228354903</v>
      </c>
      <c r="E22" s="38"/>
      <c r="F22" s="39">
        <v>10108.990929768966</v>
      </c>
      <c r="G22" s="38"/>
      <c r="H22" s="39">
        <v>11209</v>
      </c>
      <c r="I22" s="38"/>
      <c r="J22" s="39">
        <v>8380.2486154789021</v>
      </c>
      <c r="K22" s="38"/>
      <c r="L22" s="39">
        <v>16117.845793057277</v>
      </c>
      <c r="M22" s="38"/>
      <c r="N22" s="39">
        <v>31810.538302385223</v>
      </c>
      <c r="O22" s="38"/>
      <c r="P22" s="39">
        <v>23791.417420000002</v>
      </c>
      <c r="Q22" s="38"/>
      <c r="R22" s="39">
        <v>17403.98070308768</v>
      </c>
      <c r="S22" s="38"/>
      <c r="T22" s="127"/>
      <c r="U22" s="108">
        <v>49.215423435326628</v>
      </c>
      <c r="V22" s="108"/>
      <c r="W22" s="108">
        <v>40.045341787146342</v>
      </c>
      <c r="X22" s="108"/>
      <c r="Y22" s="108">
        <v>44.967323831698067</v>
      </c>
      <c r="Z22" s="108"/>
      <c r="AA22" s="108">
        <v>46.076376043079705</v>
      </c>
      <c r="AB22" s="108"/>
      <c r="AC22" s="108">
        <f>J22/($J$20-$J$23)*100</f>
        <v>51.972633224492803</v>
      </c>
      <c r="AD22" s="38"/>
      <c r="AE22" s="108">
        <f>L22/($L$20-$L$23)*100</f>
        <v>66.690526369981569</v>
      </c>
      <c r="AF22" s="108"/>
      <c r="AG22" s="108">
        <f>N22/($N$20-$N$23)*100</f>
        <v>70.806655159024572</v>
      </c>
      <c r="AH22" s="108"/>
      <c r="AI22" s="108">
        <f>P22/($P$20-$P$23)*100</f>
        <v>67.42260989804393</v>
      </c>
      <c r="AJ22" s="38"/>
      <c r="AK22" s="108">
        <f>R22/($R$20-$R$23)*100</f>
        <v>67.93564320149838</v>
      </c>
      <c r="AL22" s="38"/>
    </row>
    <row r="23" spans="1:38" s="24" customFormat="1" ht="12">
      <c r="A23" s="116" t="s">
        <v>3</v>
      </c>
      <c r="B23" s="39">
        <v>0</v>
      </c>
      <c r="C23" s="38"/>
      <c r="D23" s="39">
        <v>0</v>
      </c>
      <c r="E23" s="38"/>
      <c r="F23" s="39">
        <v>0</v>
      </c>
      <c r="G23" s="38"/>
      <c r="H23" s="39">
        <v>0</v>
      </c>
      <c r="I23" s="38"/>
      <c r="J23" s="39">
        <v>7.6788944691978145</v>
      </c>
      <c r="K23" s="39" t="s">
        <v>72</v>
      </c>
      <c r="L23" s="39">
        <v>0</v>
      </c>
      <c r="M23" s="38"/>
      <c r="N23" s="39">
        <v>0</v>
      </c>
      <c r="O23" s="38"/>
      <c r="P23" s="39">
        <v>0</v>
      </c>
      <c r="Q23" s="38"/>
      <c r="R23" s="39">
        <v>0</v>
      </c>
      <c r="S23" s="38"/>
      <c r="T23" s="127"/>
      <c r="U23" s="108">
        <v>0</v>
      </c>
      <c r="V23" s="108"/>
      <c r="W23" s="108">
        <v>0</v>
      </c>
      <c r="X23" s="108"/>
      <c r="Y23" s="108">
        <v>0</v>
      </c>
      <c r="Z23" s="108"/>
      <c r="AA23" s="108">
        <v>0</v>
      </c>
      <c r="AB23" s="108"/>
      <c r="AC23" s="40" t="s">
        <v>81</v>
      </c>
      <c r="AD23" s="38"/>
      <c r="AE23" s="39">
        <v>0</v>
      </c>
      <c r="AF23" s="39"/>
      <c r="AG23" s="39">
        <v>0</v>
      </c>
      <c r="AH23" s="39"/>
      <c r="AI23" s="39">
        <v>0</v>
      </c>
      <c r="AJ23" s="38"/>
      <c r="AK23" s="39">
        <v>0</v>
      </c>
      <c r="AL23" s="38"/>
    </row>
    <row r="24" spans="1:38" s="24" customFormat="1" ht="6.6" customHeight="1">
      <c r="A24" s="27"/>
      <c r="B24" s="37"/>
      <c r="C24" s="97"/>
      <c r="D24" s="37"/>
      <c r="E24" s="97"/>
      <c r="F24" s="37"/>
      <c r="G24" s="97"/>
      <c r="H24" s="37"/>
      <c r="I24" s="97"/>
      <c r="J24" s="97"/>
      <c r="K24" s="97"/>
      <c r="L24" s="97"/>
      <c r="M24" s="97"/>
      <c r="N24" s="97"/>
      <c r="O24" s="97"/>
      <c r="P24" s="97"/>
      <c r="Q24" s="97"/>
      <c r="R24" s="97"/>
      <c r="S24" s="97"/>
      <c r="T24" s="127"/>
      <c r="U24" s="108"/>
      <c r="V24" s="108"/>
      <c r="W24" s="108"/>
      <c r="X24" s="108"/>
      <c r="Y24" s="108"/>
      <c r="Z24" s="108"/>
      <c r="AA24" s="108"/>
      <c r="AB24" s="108"/>
      <c r="AC24" s="97"/>
      <c r="AD24" s="97"/>
      <c r="AE24" s="97"/>
      <c r="AF24" s="97"/>
      <c r="AG24" s="97"/>
      <c r="AH24" s="97"/>
      <c r="AI24" s="97"/>
      <c r="AJ24" s="97"/>
      <c r="AK24" s="97"/>
      <c r="AL24" s="97"/>
    </row>
    <row r="25" spans="1:38" s="24" customFormat="1" ht="24">
      <c r="A25" s="186" t="s">
        <v>133</v>
      </c>
      <c r="B25" s="187">
        <v>8454.290192612154</v>
      </c>
      <c r="C25" s="167"/>
      <c r="D25" s="187">
        <v>11591.998691204657</v>
      </c>
      <c r="E25" s="167"/>
      <c r="F25" s="187">
        <v>12371.757463452379</v>
      </c>
      <c r="G25" s="167"/>
      <c r="H25" s="187">
        <v>13118</v>
      </c>
      <c r="I25" s="167"/>
      <c r="J25" s="187">
        <f>J27</f>
        <v>7744.1000956608723</v>
      </c>
      <c r="K25" s="187"/>
      <c r="L25" s="187">
        <f t="shared" ref="L25:R25" si="4">L27</f>
        <v>8050.2732342835625</v>
      </c>
      <c r="M25" s="187"/>
      <c r="N25" s="187">
        <f t="shared" si="4"/>
        <v>13115.377532703955</v>
      </c>
      <c r="O25" s="187"/>
      <c r="P25" s="187">
        <f t="shared" si="4"/>
        <v>11495.584158140002</v>
      </c>
      <c r="Q25" s="167"/>
      <c r="R25" s="187">
        <f t="shared" si="4"/>
        <v>8214.354360683119</v>
      </c>
      <c r="S25" s="167"/>
      <c r="T25" s="170"/>
      <c r="U25" s="169"/>
      <c r="V25" s="170"/>
      <c r="W25" s="169"/>
      <c r="X25" s="170"/>
      <c r="Y25" s="169"/>
      <c r="Z25" s="170"/>
      <c r="AA25" s="169"/>
      <c r="AB25" s="170"/>
      <c r="AC25" s="167"/>
      <c r="AD25" s="167"/>
      <c r="AE25" s="167"/>
      <c r="AF25" s="167"/>
      <c r="AG25" s="167"/>
      <c r="AH25" s="167"/>
      <c r="AI25" s="167"/>
      <c r="AJ25" s="167"/>
      <c r="AK25" s="167"/>
      <c r="AL25" s="167"/>
    </row>
    <row r="26" spans="1:38" s="27" customFormat="1" ht="6.6" customHeight="1">
      <c r="A26" s="16"/>
      <c r="B26" s="61"/>
      <c r="C26" s="105"/>
      <c r="D26" s="61"/>
      <c r="E26" s="105"/>
      <c r="F26" s="61"/>
      <c r="G26" s="105"/>
      <c r="H26" s="61"/>
      <c r="I26" s="105"/>
      <c r="J26" s="105"/>
      <c r="K26" s="105"/>
      <c r="L26" s="105"/>
      <c r="M26" s="105"/>
      <c r="N26" s="105"/>
      <c r="O26" s="105"/>
      <c r="P26" s="105"/>
      <c r="Q26" s="105"/>
      <c r="R26" s="105"/>
      <c r="S26" s="105"/>
      <c r="T26" s="32"/>
      <c r="U26" s="109"/>
      <c r="V26" s="45"/>
      <c r="W26" s="109"/>
      <c r="X26" s="58"/>
      <c r="Y26" s="109"/>
      <c r="Z26" s="58"/>
      <c r="AA26" s="109"/>
      <c r="AB26" s="58"/>
      <c r="AC26" s="105"/>
      <c r="AD26" s="105"/>
      <c r="AE26" s="105"/>
      <c r="AF26" s="105"/>
      <c r="AG26" s="105"/>
      <c r="AH26" s="105"/>
      <c r="AI26" s="105"/>
      <c r="AJ26" s="105"/>
      <c r="AK26" s="105"/>
      <c r="AL26" s="105"/>
    </row>
    <row r="27" spans="1:38" s="28" customFormat="1" ht="24">
      <c r="A27" s="56" t="s">
        <v>134</v>
      </c>
      <c r="B27" s="43">
        <v>8454.290192612154</v>
      </c>
      <c r="C27" s="34"/>
      <c r="D27" s="43">
        <v>11591.998691204657</v>
      </c>
      <c r="E27" s="34"/>
      <c r="F27" s="43">
        <v>12371.757463452379</v>
      </c>
      <c r="G27" s="34"/>
      <c r="H27" s="43">
        <v>13118</v>
      </c>
      <c r="I27" s="34"/>
      <c r="J27" s="43">
        <f>SUM(J28:J36)</f>
        <v>7744.1000956608723</v>
      </c>
      <c r="K27" s="43"/>
      <c r="L27" s="43">
        <f t="shared" ref="L27:R27" si="5">SUM(L28:L36)</f>
        <v>8050.2732342835625</v>
      </c>
      <c r="M27" s="43"/>
      <c r="N27" s="43">
        <f t="shared" si="5"/>
        <v>13115.377532703955</v>
      </c>
      <c r="O27" s="43"/>
      <c r="P27" s="43">
        <f t="shared" si="5"/>
        <v>11495.584158140002</v>
      </c>
      <c r="Q27" s="34"/>
      <c r="R27" s="43">
        <f t="shared" si="5"/>
        <v>8214.354360683119</v>
      </c>
      <c r="S27" s="34"/>
      <c r="T27" s="126"/>
      <c r="U27" s="106">
        <v>99.999999999999986</v>
      </c>
      <c r="V27" s="106"/>
      <c r="W27" s="106">
        <v>99.999999999999986</v>
      </c>
      <c r="X27" s="106"/>
      <c r="Y27" s="106">
        <v>100.00000000000003</v>
      </c>
      <c r="Z27" s="106"/>
      <c r="AA27" s="106">
        <v>99.999999999999986</v>
      </c>
      <c r="AB27" s="106"/>
      <c r="AC27" s="106">
        <f>SUM(AC28:AC34)</f>
        <v>100</v>
      </c>
      <c r="AD27" s="106"/>
      <c r="AE27" s="106">
        <f>SUM(AE28:AE35)</f>
        <v>100.00000000000001</v>
      </c>
      <c r="AF27" s="106"/>
      <c r="AG27" s="106">
        <f t="shared" ref="AG27:AI27" si="6">SUM(AG28:AG35)</f>
        <v>100.00000000000001</v>
      </c>
      <c r="AH27" s="106"/>
      <c r="AI27" s="106">
        <f t="shared" si="6"/>
        <v>99.999999999999986</v>
      </c>
      <c r="AJ27" s="34"/>
      <c r="AK27" s="106">
        <f t="shared" ref="AK27" si="7">SUM(AK28:AK35)</f>
        <v>99.999999999999986</v>
      </c>
      <c r="AL27" s="34"/>
    </row>
    <row r="28" spans="1:38" s="24" customFormat="1" ht="12">
      <c r="A28" s="116" t="s">
        <v>11</v>
      </c>
      <c r="B28" s="39">
        <v>4615.6874092952003</v>
      </c>
      <c r="C28" s="38"/>
      <c r="D28" s="39">
        <v>6932.5097588193457</v>
      </c>
      <c r="E28" s="38"/>
      <c r="F28" s="39">
        <v>7768.268910911047</v>
      </c>
      <c r="G28" s="38"/>
      <c r="H28" s="39">
        <v>9398</v>
      </c>
      <c r="I28" s="38"/>
      <c r="J28" s="39">
        <v>4765.900963779266</v>
      </c>
      <c r="K28" s="39"/>
      <c r="L28" s="39">
        <v>4573.6076610167611</v>
      </c>
      <c r="M28" s="38"/>
      <c r="N28" s="39">
        <v>6769.8694772590152</v>
      </c>
      <c r="O28" s="38"/>
      <c r="P28" s="39">
        <v>4949.4419120000002</v>
      </c>
      <c r="Q28" s="38"/>
      <c r="R28" s="39">
        <v>3356.1610992796418</v>
      </c>
      <c r="S28" s="38"/>
      <c r="T28" s="127"/>
      <c r="U28" s="108">
        <v>54.595800524196036</v>
      </c>
      <c r="V28" s="108"/>
      <c r="W28" s="108">
        <v>59.804266231321577</v>
      </c>
      <c r="X28" s="108"/>
      <c r="Y28" s="108">
        <v>62.816085683616294</v>
      </c>
      <c r="Z28" s="108"/>
      <c r="AA28" s="109">
        <v>71.707614832900958</v>
      </c>
      <c r="AB28" s="108"/>
      <c r="AC28" s="164">
        <f>J28/($J$27-$J$36)*100</f>
        <v>61.542347140498187</v>
      </c>
      <c r="AD28" s="164"/>
      <c r="AE28" s="164">
        <f>L28/($L$27-$L$36)*100</f>
        <v>57.392899578376941</v>
      </c>
      <c r="AF28" s="164"/>
      <c r="AG28" s="164">
        <f>N28/($N$27-$N$36)*100</f>
        <v>52.209312373319925</v>
      </c>
      <c r="AH28" s="164"/>
      <c r="AI28" s="164">
        <f>P28/($P$27-$P$36)*100</f>
        <v>43.64002191647657</v>
      </c>
      <c r="AJ28" s="38"/>
      <c r="AK28" s="164">
        <f>R28/($R$27-$R$36)*100</f>
        <v>41.940476007787787</v>
      </c>
      <c r="AL28" s="38"/>
    </row>
    <row r="29" spans="1:38" s="24" customFormat="1" ht="12">
      <c r="A29" s="116" t="s">
        <v>12</v>
      </c>
      <c r="B29" s="39">
        <v>413.30029480999383</v>
      </c>
      <c r="C29" s="38"/>
      <c r="D29" s="39">
        <v>597.80282347725597</v>
      </c>
      <c r="E29" s="38"/>
      <c r="F29" s="39">
        <v>338.66626121218553</v>
      </c>
      <c r="G29" s="38"/>
      <c r="H29" s="39">
        <v>438</v>
      </c>
      <c r="I29" s="38"/>
      <c r="J29" s="39">
        <v>428.38692538907151</v>
      </c>
      <c r="K29" s="39"/>
      <c r="L29" s="39">
        <v>548.35131195585643</v>
      </c>
      <c r="M29" s="38"/>
      <c r="N29" s="39">
        <v>759.84689437547922</v>
      </c>
      <c r="O29" s="38" t="s">
        <v>72</v>
      </c>
      <c r="P29" s="39">
        <v>488.82618309999998</v>
      </c>
      <c r="Q29" s="38"/>
      <c r="R29" s="39">
        <v>229.51847168276711</v>
      </c>
      <c r="S29" s="38" t="s">
        <v>72</v>
      </c>
      <c r="T29" s="127"/>
      <c r="U29" s="108">
        <v>4.8886457099752674</v>
      </c>
      <c r="V29" s="108"/>
      <c r="W29" s="108">
        <v>5.157029770291766</v>
      </c>
      <c r="X29" s="108"/>
      <c r="Y29" s="108">
        <v>2.7385366194744267</v>
      </c>
      <c r="Z29" s="108"/>
      <c r="AA29" s="109">
        <v>3.3419807721654204</v>
      </c>
      <c r="AB29" s="108"/>
      <c r="AC29" s="164">
        <f t="shared" ref="AC29:AC35" si="8">J29/($J$27-$J$36)*100</f>
        <v>5.5317844565193921</v>
      </c>
      <c r="AD29" s="38"/>
      <c r="AE29" s="164">
        <f t="shared" ref="AE29:AE35" si="9">L29/($L$27-$L$36)*100</f>
        <v>6.8811043957708593</v>
      </c>
      <c r="AF29" s="164"/>
      <c r="AG29" s="164">
        <f t="shared" ref="AG29:AG35" si="10">N29/($N$27-$N$36)*100</f>
        <v>5.8599481123834689</v>
      </c>
      <c r="AH29" s="164"/>
      <c r="AI29" s="164">
        <f t="shared" ref="AI29:AI35" si="11">P29/($P$27-$P$36)*100</f>
        <v>4.3100587345233583</v>
      </c>
      <c r="AJ29" s="38"/>
      <c r="AK29" s="164">
        <f t="shared" ref="AK29:AK35" si="12">R29/($R$27-$R$36)*100</f>
        <v>2.8681918627271319</v>
      </c>
      <c r="AL29" s="38"/>
    </row>
    <row r="30" spans="1:38" s="24" customFormat="1" ht="12">
      <c r="A30" s="116" t="s">
        <v>13</v>
      </c>
      <c r="B30" s="39">
        <v>1835.2830696385704</v>
      </c>
      <c r="C30" s="38"/>
      <c r="D30" s="39">
        <v>2028.5760507104892</v>
      </c>
      <c r="E30" s="38"/>
      <c r="F30" s="39">
        <v>2321.5172884883141</v>
      </c>
      <c r="G30" s="38"/>
      <c r="H30" s="39">
        <v>1532</v>
      </c>
      <c r="I30" s="38"/>
      <c r="J30" s="39">
        <v>1121.8038965505027</v>
      </c>
      <c r="K30" s="39"/>
      <c r="L30" s="39">
        <v>1016.4354470608907</v>
      </c>
      <c r="M30" s="38"/>
      <c r="N30" s="39">
        <v>1391.9427498423436</v>
      </c>
      <c r="O30" s="38"/>
      <c r="P30" s="39">
        <v>1943.326679</v>
      </c>
      <c r="Q30" s="38"/>
      <c r="R30" s="39">
        <v>1378.9089365487725</v>
      </c>
      <c r="S30" s="38"/>
      <c r="T30" s="127"/>
      <c r="U30" s="108">
        <v>21.708304633810023</v>
      </c>
      <c r="V30" s="108"/>
      <c r="W30" s="108">
        <v>17.499795373938891</v>
      </c>
      <c r="X30" s="108"/>
      <c r="Y30" s="108">
        <v>18.77234562578705</v>
      </c>
      <c r="Z30" s="108"/>
      <c r="AA30" s="109">
        <v>11.689302609491836</v>
      </c>
      <c r="AB30" s="108"/>
      <c r="AC30" s="164">
        <f t="shared" si="8"/>
        <v>14.485916797215278</v>
      </c>
      <c r="AD30" s="38"/>
      <c r="AE30" s="164">
        <f t="shared" si="9"/>
        <v>12.754958856287125</v>
      </c>
      <c r="AF30" s="164"/>
      <c r="AG30" s="164">
        <f t="shared" si="10"/>
        <v>10.734678722597829</v>
      </c>
      <c r="AH30" s="164"/>
      <c r="AI30" s="164">
        <f t="shared" si="11"/>
        <v>17.13462252316128</v>
      </c>
      <c r="AJ30" s="38"/>
      <c r="AK30" s="164">
        <f t="shared" si="12"/>
        <v>17.231621325526032</v>
      </c>
      <c r="AL30" s="38"/>
    </row>
    <row r="31" spans="1:38" s="24" customFormat="1" ht="12">
      <c r="A31" s="116" t="s">
        <v>14</v>
      </c>
      <c r="B31" s="39">
        <v>570.27827874212358</v>
      </c>
      <c r="C31" s="38"/>
      <c r="D31" s="39">
        <v>730.08522835985514</v>
      </c>
      <c r="E31" s="38"/>
      <c r="F31" s="39">
        <v>768.70210528233724</v>
      </c>
      <c r="G31" s="38"/>
      <c r="H31" s="39">
        <v>633</v>
      </c>
      <c r="I31" s="38"/>
      <c r="J31" s="39">
        <v>466.32058729768283</v>
      </c>
      <c r="K31" s="39"/>
      <c r="L31" s="39">
        <v>599.03551985919341</v>
      </c>
      <c r="M31" s="38"/>
      <c r="N31" s="39">
        <v>1154.6919990162523</v>
      </c>
      <c r="O31" s="38"/>
      <c r="P31" s="39">
        <v>1527.987005</v>
      </c>
      <c r="Q31" s="38"/>
      <c r="R31" s="39">
        <v>1095.414047559954</v>
      </c>
      <c r="S31" s="38"/>
      <c r="T31" s="127"/>
      <c r="U31" s="108">
        <v>6.7454306127374908</v>
      </c>
      <c r="V31" s="108"/>
      <c r="W31" s="108">
        <v>6.2981824602326943</v>
      </c>
      <c r="X31" s="108"/>
      <c r="Y31" s="108">
        <v>6.2159096015290425</v>
      </c>
      <c r="Z31" s="108"/>
      <c r="AA31" s="109">
        <v>4.8298489241568747</v>
      </c>
      <c r="AB31" s="108"/>
      <c r="AC31" s="164">
        <f t="shared" si="8"/>
        <v>6.0216239658235926</v>
      </c>
      <c r="AD31" s="38"/>
      <c r="AE31" s="164">
        <f t="shared" si="9"/>
        <v>7.5171260814961105</v>
      </c>
      <c r="AF31" s="164"/>
      <c r="AG31" s="164">
        <f t="shared" si="10"/>
        <v>8.9049981649012846</v>
      </c>
      <c r="AH31" s="164"/>
      <c r="AI31" s="164">
        <f t="shared" si="11"/>
        <v>13.472506107127213</v>
      </c>
      <c r="AJ31" s="38"/>
      <c r="AK31" s="164">
        <f>R31/($R$27-$R$36)*100</f>
        <v>13.688909805355554</v>
      </c>
      <c r="AL31" s="38"/>
    </row>
    <row r="32" spans="1:38" s="24" customFormat="1" ht="12">
      <c r="A32" s="116" t="s">
        <v>15</v>
      </c>
      <c r="B32" s="39">
        <v>251.5736649357209</v>
      </c>
      <c r="C32" s="38"/>
      <c r="D32" s="39">
        <v>331.37242372008319</v>
      </c>
      <c r="E32" s="38"/>
      <c r="F32" s="39">
        <v>208.35220444896999</v>
      </c>
      <c r="G32" s="38"/>
      <c r="H32" s="39">
        <v>311</v>
      </c>
      <c r="I32" s="38"/>
      <c r="J32" s="39">
        <v>332.55735747269216</v>
      </c>
      <c r="K32" s="39"/>
      <c r="L32" s="39">
        <v>371.44823674483706</v>
      </c>
      <c r="M32" s="38"/>
      <c r="N32" s="39">
        <v>526.47460514127033</v>
      </c>
      <c r="O32" s="38" t="s">
        <v>72</v>
      </c>
      <c r="P32" s="39">
        <v>377.52183719999999</v>
      </c>
      <c r="Q32" s="38" t="s">
        <v>72</v>
      </c>
      <c r="R32" s="39">
        <v>411.59724011806645</v>
      </c>
      <c r="S32" s="38"/>
      <c r="T32" s="127"/>
      <c r="U32" s="108">
        <v>2.9756923313983292</v>
      </c>
      <c r="V32" s="108"/>
      <c r="W32" s="108">
        <v>2.8586306170954758</v>
      </c>
      <c r="X32" s="108"/>
      <c r="Y32" s="108">
        <v>1.6847858998101959</v>
      </c>
      <c r="Z32" s="108"/>
      <c r="AA32" s="109">
        <v>2.3729589500991914</v>
      </c>
      <c r="AB32" s="108"/>
      <c r="AC32" s="164">
        <f t="shared" si="8"/>
        <v>4.2943318573455516</v>
      </c>
      <c r="AD32" s="38"/>
      <c r="AE32" s="164">
        <f t="shared" si="9"/>
        <v>4.6611981022706033</v>
      </c>
      <c r="AF32" s="164"/>
      <c r="AG32" s="164">
        <f t="shared" si="10"/>
        <v>4.0601782957224364</v>
      </c>
      <c r="AH32" s="164"/>
      <c r="AI32" s="164">
        <f t="shared" si="11"/>
        <v>3.3286704930130515</v>
      </c>
      <c r="AJ32" s="38"/>
      <c r="AK32" s="164">
        <f t="shared" si="12"/>
        <v>5.1435505219784092</v>
      </c>
      <c r="AL32" s="38"/>
    </row>
    <row r="33" spans="1:38" s="24" customFormat="1" ht="12">
      <c r="A33" s="116" t="s">
        <v>57</v>
      </c>
      <c r="B33" s="39">
        <v>212.3787388592506</v>
      </c>
      <c r="C33" s="38" t="s">
        <v>72</v>
      </c>
      <c r="D33" s="39">
        <v>275.73020707141762</v>
      </c>
      <c r="E33" s="38"/>
      <c r="F33" s="39">
        <v>337.88720235360239</v>
      </c>
      <c r="G33" s="38"/>
      <c r="H33" s="39">
        <v>157</v>
      </c>
      <c r="I33" s="38" t="s">
        <v>72</v>
      </c>
      <c r="J33" s="39">
        <v>72.359384466325778</v>
      </c>
      <c r="K33" s="39"/>
      <c r="L33" s="39">
        <v>154.68325689357562</v>
      </c>
      <c r="M33" s="38"/>
      <c r="N33" s="39">
        <v>433.11400085842627</v>
      </c>
      <c r="O33" s="38" t="s">
        <v>72</v>
      </c>
      <c r="P33" s="39">
        <v>445.88292510000002</v>
      </c>
      <c r="Q33" s="38" t="s">
        <v>72</v>
      </c>
      <c r="R33" s="39">
        <v>535.91846244325177</v>
      </c>
      <c r="S33" s="38" t="s">
        <v>72</v>
      </c>
      <c r="T33" s="127"/>
      <c r="U33" s="108">
        <v>2.5120824341331387</v>
      </c>
      <c r="V33" s="108"/>
      <c r="W33" s="108">
        <v>2.3786252432949793</v>
      </c>
      <c r="X33" s="108"/>
      <c r="Y33" s="108">
        <v>2.7322369626815726</v>
      </c>
      <c r="Z33" s="108"/>
      <c r="AA33" s="109">
        <v>1.1979246146802991</v>
      </c>
      <c r="AB33" s="108"/>
      <c r="AC33" s="164">
        <f t="shared" si="8"/>
        <v>0.93438080051250572</v>
      </c>
      <c r="AD33" s="38"/>
      <c r="AE33" s="164">
        <f t="shared" si="9"/>
        <v>1.9410761235640526</v>
      </c>
      <c r="AF33" s="164"/>
      <c r="AG33" s="164">
        <f t="shared" si="10"/>
        <v>3.3401802265220799</v>
      </c>
      <c r="AH33" s="164"/>
      <c r="AI33" s="164">
        <f t="shared" si="11"/>
        <v>3.9314211520231463</v>
      </c>
      <c r="AJ33" s="38"/>
      <c r="AK33" s="164">
        <f t="shared" si="12"/>
        <v>6.6971384124129383</v>
      </c>
      <c r="AL33" s="38"/>
    </row>
    <row r="34" spans="1:38" s="24" customFormat="1" ht="12">
      <c r="A34" s="116" t="s">
        <v>58</v>
      </c>
      <c r="B34" s="39">
        <v>555.78873633129331</v>
      </c>
      <c r="C34" s="38"/>
      <c r="D34" s="39">
        <v>695.92219904620833</v>
      </c>
      <c r="E34" s="38"/>
      <c r="F34" s="39">
        <v>623.29335964900633</v>
      </c>
      <c r="G34" s="38"/>
      <c r="H34" s="39">
        <v>637</v>
      </c>
      <c r="I34" s="38"/>
      <c r="J34" s="39">
        <v>556.77098070533054</v>
      </c>
      <c r="K34" s="39"/>
      <c r="L34" s="39">
        <v>693.0083804429164</v>
      </c>
      <c r="M34" s="38"/>
      <c r="N34" s="39">
        <v>1888.8005124963445</v>
      </c>
      <c r="O34" s="38"/>
      <c r="P34" s="39">
        <v>1567.600081</v>
      </c>
      <c r="Q34" s="38"/>
      <c r="R34" s="39">
        <v>991.38675412493569</v>
      </c>
      <c r="S34" s="38"/>
      <c r="T34" s="127"/>
      <c r="U34" s="108">
        <v>6.5740437537497058</v>
      </c>
      <c r="V34" s="108"/>
      <c r="W34" s="108">
        <v>6.0034703038246038</v>
      </c>
      <c r="X34" s="108"/>
      <c r="Y34" s="108">
        <v>5.0400996071014337</v>
      </c>
      <c r="Z34" s="108"/>
      <c r="AA34" s="109">
        <v>4.860369296505417</v>
      </c>
      <c r="AB34" s="108"/>
      <c r="AC34" s="164">
        <f t="shared" si="8"/>
        <v>7.1896149820854864</v>
      </c>
      <c r="AD34" s="38"/>
      <c r="AE34" s="164">
        <f t="shared" si="9"/>
        <v>8.6963647373486808</v>
      </c>
      <c r="AF34" s="164"/>
      <c r="AG34" s="164">
        <f t="shared" si="10"/>
        <v>14.566451583603476</v>
      </c>
      <c r="AH34" s="164"/>
      <c r="AI34" s="164">
        <f t="shared" si="11"/>
        <v>13.821780941655074</v>
      </c>
      <c r="AJ34" s="38"/>
      <c r="AK34" s="164">
        <f t="shared" si="12"/>
        <v>12.38892626004751</v>
      </c>
      <c r="AL34" s="38"/>
    </row>
    <row r="35" spans="1:38" s="24" customFormat="1" ht="12">
      <c r="A35" s="116" t="s">
        <v>176</v>
      </c>
      <c r="B35" s="39">
        <v>0</v>
      </c>
      <c r="C35" s="38"/>
      <c r="D35" s="39">
        <v>0</v>
      </c>
      <c r="E35" s="38"/>
      <c r="F35" s="39">
        <v>0</v>
      </c>
      <c r="G35" s="38"/>
      <c r="H35" s="39">
        <v>0</v>
      </c>
      <c r="I35" s="38"/>
      <c r="J35" s="39">
        <v>0</v>
      </c>
      <c r="K35" s="39"/>
      <c r="L35" s="39">
        <v>12.373547688585822</v>
      </c>
      <c r="M35" s="38" t="s">
        <v>72</v>
      </c>
      <c r="N35" s="39">
        <v>42.045128439999999</v>
      </c>
      <c r="O35" s="38" t="s">
        <v>72</v>
      </c>
      <c r="P35" s="39">
        <v>40.93360294</v>
      </c>
      <c r="Q35" s="38" t="s">
        <v>72</v>
      </c>
      <c r="R35" s="39">
        <v>3.2957707431410768</v>
      </c>
      <c r="S35" s="38" t="s">
        <v>72</v>
      </c>
      <c r="T35" s="127"/>
      <c r="U35" s="39">
        <v>0</v>
      </c>
      <c r="V35" s="38"/>
      <c r="W35" s="39">
        <v>0</v>
      </c>
      <c r="X35" s="38"/>
      <c r="Y35" s="39">
        <v>0</v>
      </c>
      <c r="Z35" s="52"/>
      <c r="AA35" s="39">
        <v>0</v>
      </c>
      <c r="AB35" s="163"/>
      <c r="AC35" s="164">
        <f t="shared" si="8"/>
        <v>0</v>
      </c>
      <c r="AD35" s="38"/>
      <c r="AE35" s="164">
        <f t="shared" si="9"/>
        <v>0.15527212488562903</v>
      </c>
      <c r="AF35" s="164"/>
      <c r="AG35" s="164">
        <f t="shared" si="10"/>
        <v>0.32425252094950119</v>
      </c>
      <c r="AH35" s="164"/>
      <c r="AI35" s="164">
        <f t="shared" si="11"/>
        <v>0.36091813202028544</v>
      </c>
      <c r="AJ35" s="38"/>
      <c r="AK35" s="164">
        <f t="shared" si="12"/>
        <v>4.1185804164628977E-2</v>
      </c>
      <c r="AL35" s="38"/>
    </row>
    <row r="36" spans="1:38" s="24" customFormat="1" ht="12">
      <c r="A36" s="116" t="s">
        <v>3</v>
      </c>
      <c r="B36" s="39">
        <v>0</v>
      </c>
      <c r="C36" s="38"/>
      <c r="D36" s="39">
        <v>0</v>
      </c>
      <c r="E36" s="38"/>
      <c r="F36" s="39">
        <v>5.07013110691791</v>
      </c>
      <c r="G36" s="38" t="s">
        <v>72</v>
      </c>
      <c r="H36" s="39">
        <v>12</v>
      </c>
      <c r="I36" s="38" t="s">
        <v>72</v>
      </c>
      <c r="J36" s="39">
        <v>0</v>
      </c>
      <c r="K36" s="39"/>
      <c r="L36" s="39">
        <v>81.329872620945835</v>
      </c>
      <c r="M36" s="38" t="s">
        <v>72</v>
      </c>
      <c r="N36" s="39">
        <v>148.59216527482417</v>
      </c>
      <c r="O36" s="38" t="s">
        <v>72</v>
      </c>
      <c r="P36" s="39">
        <v>154.0639328</v>
      </c>
      <c r="Q36" s="38" t="s">
        <v>72</v>
      </c>
      <c r="R36" s="39">
        <v>212.15357818258826</v>
      </c>
      <c r="S36" s="38" t="s">
        <v>72</v>
      </c>
      <c r="T36" s="127"/>
      <c r="U36" s="108">
        <v>0</v>
      </c>
      <c r="V36" s="108"/>
      <c r="W36" s="108">
        <v>0</v>
      </c>
      <c r="X36" s="108"/>
      <c r="Y36" s="40" t="s">
        <v>81</v>
      </c>
      <c r="Z36" s="108"/>
      <c r="AA36" s="40" t="s">
        <v>81</v>
      </c>
      <c r="AB36" s="108"/>
      <c r="AC36" s="164">
        <v>0</v>
      </c>
      <c r="AD36" s="38"/>
      <c r="AE36" s="40" t="s">
        <v>81</v>
      </c>
      <c r="AF36" s="40"/>
      <c r="AG36" s="40" t="s">
        <v>81</v>
      </c>
      <c r="AH36" s="40"/>
      <c r="AI36" s="40" t="s">
        <v>81</v>
      </c>
      <c r="AJ36" s="38"/>
      <c r="AK36" s="40" t="s">
        <v>81</v>
      </c>
      <c r="AL36" s="38"/>
    </row>
    <row r="37" spans="1:38" s="24" customFormat="1" ht="6.6" customHeight="1">
      <c r="A37" s="98"/>
      <c r="B37" s="37"/>
      <c r="C37" s="38"/>
      <c r="D37" s="37"/>
      <c r="E37" s="38"/>
      <c r="F37" s="37"/>
      <c r="G37" s="38"/>
      <c r="H37" s="37"/>
      <c r="I37" s="38"/>
      <c r="J37" s="39"/>
      <c r="K37" s="39"/>
      <c r="L37" s="38"/>
      <c r="M37" s="38"/>
      <c r="N37" s="38"/>
      <c r="O37" s="38"/>
      <c r="P37" s="38"/>
      <c r="Q37" s="38"/>
      <c r="R37" s="38"/>
      <c r="S37" s="38"/>
      <c r="T37" s="127"/>
      <c r="U37" s="108"/>
      <c r="V37" s="108"/>
      <c r="W37" s="108"/>
      <c r="X37" s="108"/>
      <c r="Y37" s="108"/>
      <c r="Z37" s="108"/>
      <c r="AA37" s="108"/>
      <c r="AB37" s="108"/>
      <c r="AC37" s="38"/>
      <c r="AD37" s="38"/>
      <c r="AE37" s="38"/>
      <c r="AF37" s="38"/>
      <c r="AG37" s="38"/>
      <c r="AH37" s="38"/>
      <c r="AI37" s="38"/>
      <c r="AJ37" s="38"/>
      <c r="AK37" s="38"/>
      <c r="AL37" s="38"/>
    </row>
    <row r="38" spans="1:38" s="28" customFormat="1" ht="34.9" customHeight="1">
      <c r="A38" s="249" t="s">
        <v>216</v>
      </c>
      <c r="B38" s="99">
        <v>8454.290192612154</v>
      </c>
      <c r="C38" s="137"/>
      <c r="D38" s="99">
        <v>11591.998691204653</v>
      </c>
      <c r="E38" s="137"/>
      <c r="F38" s="99">
        <v>12371.757463452381</v>
      </c>
      <c r="G38" s="137"/>
      <c r="H38" s="99">
        <v>13118</v>
      </c>
      <c r="I38" s="137"/>
      <c r="J38" s="99">
        <f>SUM(J39:J47)</f>
        <v>7744.1000956608714</v>
      </c>
      <c r="K38" s="99"/>
      <c r="L38" s="99">
        <f t="shared" ref="L38:R38" si="13">SUM(L39:L47)</f>
        <v>8050.2732342835616</v>
      </c>
      <c r="M38" s="99"/>
      <c r="N38" s="99">
        <f t="shared" si="13"/>
        <v>13115.377532703955</v>
      </c>
      <c r="O38" s="99"/>
      <c r="P38" s="99">
        <f t="shared" si="13"/>
        <v>11495.58415741</v>
      </c>
      <c r="Q38" s="137"/>
      <c r="R38" s="99">
        <f t="shared" si="13"/>
        <v>8214.354360683119</v>
      </c>
      <c r="S38" s="137"/>
      <c r="T38" s="125"/>
      <c r="U38" s="106">
        <v>99.999999999999986</v>
      </c>
      <c r="V38" s="45"/>
      <c r="W38" s="106">
        <v>99.999999999999986</v>
      </c>
      <c r="X38" s="45"/>
      <c r="Y38" s="106">
        <v>100.00000000000001</v>
      </c>
      <c r="Z38" s="45"/>
      <c r="AA38" s="106">
        <v>100</v>
      </c>
      <c r="AB38" s="45"/>
      <c r="AC38" s="106">
        <f>SUM(AC39:AC46)</f>
        <v>99.999999999999986</v>
      </c>
      <c r="AD38" s="106"/>
      <c r="AE38" s="106">
        <f t="shared" ref="AE38:AI38" si="14">SUM(AE39:AE46)</f>
        <v>99.999999999999986</v>
      </c>
      <c r="AF38" s="106"/>
      <c r="AG38" s="106">
        <f t="shared" si="14"/>
        <v>100</v>
      </c>
      <c r="AH38" s="106"/>
      <c r="AI38" s="106">
        <f t="shared" si="14"/>
        <v>99.999999999999986</v>
      </c>
      <c r="AJ38" s="137"/>
      <c r="AK38" s="106">
        <f t="shared" ref="AK38" si="15">SUM(AK39:AK46)</f>
        <v>100</v>
      </c>
      <c r="AL38" s="137"/>
    </row>
    <row r="39" spans="1:38" s="24" customFormat="1" ht="12">
      <c r="A39" s="116" t="s">
        <v>8</v>
      </c>
      <c r="B39" s="39">
        <v>4601.3649506745114</v>
      </c>
      <c r="C39" s="38"/>
      <c r="D39" s="39">
        <v>6937.9442298168069</v>
      </c>
      <c r="E39" s="38"/>
      <c r="F39" s="39">
        <v>7770.8221007784832</v>
      </c>
      <c r="G39" s="38"/>
      <c r="H39" s="39">
        <v>9402</v>
      </c>
      <c r="I39" s="38"/>
      <c r="J39" s="39">
        <v>4764.7401356793607</v>
      </c>
      <c r="K39" s="39"/>
      <c r="L39" s="39">
        <v>4582.9925352431737</v>
      </c>
      <c r="M39" s="39"/>
      <c r="N39" s="39">
        <v>6802.6194572490149</v>
      </c>
      <c r="O39" s="39"/>
      <c r="P39" s="39">
        <v>4964.3250740000003</v>
      </c>
      <c r="Q39" s="39"/>
      <c r="R39" s="39">
        <v>3320.6543093774826</v>
      </c>
      <c r="S39" s="39"/>
      <c r="T39" s="127"/>
      <c r="U39" s="108">
        <v>54.426389984761222</v>
      </c>
      <c r="V39" s="108"/>
      <c r="W39" s="108">
        <v>59.851147456399566</v>
      </c>
      <c r="X39" s="108"/>
      <c r="Y39" s="108">
        <v>62.836731389283642</v>
      </c>
      <c r="Z39" s="108"/>
      <c r="AA39" s="109">
        <v>71.672511053514256</v>
      </c>
      <c r="AB39" s="108"/>
      <c r="AC39" s="164">
        <f>J39/($J$38-$J$47)*100</f>
        <v>61.527357301968657</v>
      </c>
      <c r="AD39" s="164"/>
      <c r="AE39" s="164">
        <f>L39/($L$38-$L$47)*100</f>
        <v>57.279741091076595</v>
      </c>
      <c r="AF39" s="164"/>
      <c r="AG39" s="164">
        <f>N39/($N$38-$N$47)*100</f>
        <v>52.071144481106856</v>
      </c>
      <c r="AH39" s="164"/>
      <c r="AI39" s="164">
        <f>P39/($P$38-$P$47)*100</f>
        <v>43.343432729794365</v>
      </c>
      <c r="AJ39" s="164"/>
      <c r="AK39" s="164">
        <f t="shared" ref="AK39:AK46" si="16">R39/($R$38-$R$47)*100</f>
        <v>40.756503930505033</v>
      </c>
      <c r="AL39" s="164"/>
    </row>
    <row r="40" spans="1:38" s="24" customFormat="1" ht="12">
      <c r="A40" s="116" t="s">
        <v>9</v>
      </c>
      <c r="B40" s="39">
        <v>763.62707956043744</v>
      </c>
      <c r="C40" s="38"/>
      <c r="D40" s="39">
        <v>1037.1043728741033</v>
      </c>
      <c r="E40" s="38"/>
      <c r="F40" s="39">
        <v>745.14251185176784</v>
      </c>
      <c r="G40" s="38"/>
      <c r="H40" s="39">
        <v>805</v>
      </c>
      <c r="I40" s="38"/>
      <c r="J40" s="39">
        <v>433.01978999678727</v>
      </c>
      <c r="K40" s="39"/>
      <c r="L40" s="39">
        <v>611.56341040474774</v>
      </c>
      <c r="M40" s="39"/>
      <c r="N40" s="39">
        <v>1395.4362972299148</v>
      </c>
      <c r="O40" s="39"/>
      <c r="P40" s="39">
        <v>690.62316099999998</v>
      </c>
      <c r="Q40" s="39"/>
      <c r="R40" s="39">
        <v>532.80801453326967</v>
      </c>
      <c r="S40" s="39"/>
      <c r="T40" s="127"/>
      <c r="U40" s="108">
        <v>9.0324209621730134</v>
      </c>
      <c r="V40" s="108"/>
      <c r="W40" s="108">
        <v>8.9467261039375252</v>
      </c>
      <c r="X40" s="108"/>
      <c r="Y40" s="108">
        <v>6.0254010781272367</v>
      </c>
      <c r="Z40" s="108"/>
      <c r="AA40" s="109">
        <v>6.1366061899679831</v>
      </c>
      <c r="AB40" s="108"/>
      <c r="AC40" s="164">
        <f t="shared" ref="AC40:AC46" si="17">J40/($J$38-$J$47)*100</f>
        <v>5.5916088977131686</v>
      </c>
      <c r="AD40" s="38"/>
      <c r="AE40" s="164">
        <f t="shared" ref="AE40:AE46" si="18">L40/($L$38-$L$47)*100</f>
        <v>7.6435197176032643</v>
      </c>
      <c r="AF40" s="164"/>
      <c r="AG40" s="164">
        <f t="shared" ref="AG40:AG45" si="19">N40/($N$38-$N$47)*100</f>
        <v>10.681468440779756</v>
      </c>
      <c r="AH40" s="164"/>
      <c r="AI40" s="164">
        <f t="shared" ref="AI40:AI46" si="20">P40/($P$38-$P$47)*100</f>
        <v>6.0298183689091438</v>
      </c>
      <c r="AJ40" s="38"/>
      <c r="AK40" s="164">
        <f t="shared" si="16"/>
        <v>6.5394918938733904</v>
      </c>
      <c r="AL40" s="38"/>
    </row>
    <row r="41" spans="1:38" s="24" customFormat="1" ht="12">
      <c r="A41" s="116" t="s">
        <v>10</v>
      </c>
      <c r="B41" s="39">
        <v>1821.0496286549635</v>
      </c>
      <c r="C41" s="38"/>
      <c r="D41" s="39">
        <v>1977.8339918655415</v>
      </c>
      <c r="E41" s="38"/>
      <c r="F41" s="39">
        <v>2308.8129220904807</v>
      </c>
      <c r="G41" s="38"/>
      <c r="H41" s="39">
        <v>1508</v>
      </c>
      <c r="I41" s="38"/>
      <c r="J41" s="39">
        <v>1093.200988126815</v>
      </c>
      <c r="K41" s="39"/>
      <c r="L41" s="39">
        <v>1016.500708480011</v>
      </c>
      <c r="M41" s="39"/>
      <c r="N41" s="39">
        <v>1233.0834701846504</v>
      </c>
      <c r="O41" s="39"/>
      <c r="P41" s="39">
        <v>1731.8594559999999</v>
      </c>
      <c r="Q41" s="39"/>
      <c r="R41" s="39">
        <v>1330.225728998998</v>
      </c>
      <c r="S41" s="39"/>
      <c r="T41" s="127"/>
      <c r="U41" s="108">
        <v>21.539947022948201</v>
      </c>
      <c r="V41" s="108"/>
      <c r="W41" s="108">
        <v>17.062061897627785</v>
      </c>
      <c r="X41" s="108"/>
      <c r="Y41" s="108">
        <v>18.669615071868986</v>
      </c>
      <c r="Z41" s="108"/>
      <c r="AA41" s="109">
        <v>11.495654825430705</v>
      </c>
      <c r="AB41" s="108"/>
      <c r="AC41" s="164">
        <f t="shared" si="17"/>
        <v>14.116565832347014</v>
      </c>
      <c r="AD41" s="38"/>
      <c r="AE41" s="164">
        <f t="shared" si="18"/>
        <v>12.7045586378075</v>
      </c>
      <c r="AF41" s="164"/>
      <c r="AG41" s="164">
        <f t="shared" si="19"/>
        <v>9.4387269399331295</v>
      </c>
      <c r="AH41" s="164"/>
      <c r="AI41" s="164">
        <f t="shared" si="20"/>
        <v>15.120833690310882</v>
      </c>
      <c r="AJ41" s="38"/>
      <c r="AK41" s="164">
        <f>R41/($R$38-$R$47)*100</f>
        <v>16.326707058697192</v>
      </c>
      <c r="AL41" s="38"/>
    </row>
    <row r="42" spans="1:38" s="24" customFormat="1" ht="12">
      <c r="A42" s="116" t="s">
        <v>5</v>
      </c>
      <c r="B42" s="39">
        <v>111.28002058195253</v>
      </c>
      <c r="C42" s="38" t="s">
        <v>72</v>
      </c>
      <c r="D42" s="39">
        <v>178.58895447387255</v>
      </c>
      <c r="E42" s="38"/>
      <c r="F42" s="39">
        <v>70.282969957303976</v>
      </c>
      <c r="G42" s="38" t="s">
        <v>72</v>
      </c>
      <c r="H42" s="39">
        <v>173</v>
      </c>
      <c r="I42" s="38" t="s">
        <v>72</v>
      </c>
      <c r="J42" s="39">
        <v>112.41008974190821</v>
      </c>
      <c r="K42" s="39"/>
      <c r="L42" s="39">
        <v>256.93761440698302</v>
      </c>
      <c r="M42" s="39"/>
      <c r="N42" s="39">
        <v>762.60517041170817</v>
      </c>
      <c r="O42" s="39"/>
      <c r="P42" s="39">
        <v>705.87618229999998</v>
      </c>
      <c r="Q42" s="39"/>
      <c r="R42" s="39">
        <v>894.02670801589261</v>
      </c>
      <c r="S42" s="39" t="s">
        <v>72</v>
      </c>
      <c r="T42" s="127"/>
      <c r="U42" s="108">
        <v>1.3162550379355966</v>
      </c>
      <c r="V42" s="108"/>
      <c r="W42" s="108">
        <v>1.5406226245468402</v>
      </c>
      <c r="X42" s="108"/>
      <c r="Y42" s="108">
        <v>0.56832495290373075</v>
      </c>
      <c r="Z42" s="108"/>
      <c r="AA42" s="109">
        <v>1.3187985973471568</v>
      </c>
      <c r="AB42" s="108"/>
      <c r="AC42" s="164">
        <f t="shared" si="17"/>
        <v>1.4515578098595752</v>
      </c>
      <c r="AD42" s="38"/>
      <c r="AE42" s="164">
        <f t="shared" si="18"/>
        <v>3.2112904214036555</v>
      </c>
      <c r="AF42" s="164"/>
      <c r="AG42" s="164">
        <f t="shared" si="19"/>
        <v>5.8374166392964488</v>
      </c>
      <c r="AH42" s="164"/>
      <c r="AI42" s="164">
        <f t="shared" si="20"/>
        <v>6.1629922229150358</v>
      </c>
      <c r="AJ42" s="38"/>
      <c r="AK42" s="164">
        <f t="shared" si="16"/>
        <v>10.972958834145269</v>
      </c>
      <c r="AL42" s="38"/>
    </row>
    <row r="43" spans="1:38" s="24" customFormat="1" ht="12">
      <c r="A43" s="116" t="s">
        <v>6</v>
      </c>
      <c r="B43" s="39">
        <v>447.98781686984853</v>
      </c>
      <c r="C43" s="38"/>
      <c r="D43" s="39">
        <v>532.76694725590733</v>
      </c>
      <c r="E43" s="38"/>
      <c r="F43" s="39">
        <v>669.91839647673794</v>
      </c>
      <c r="G43" s="38"/>
      <c r="H43" s="39">
        <v>458</v>
      </c>
      <c r="I43" s="38"/>
      <c r="J43" s="39">
        <v>356.29114584533426</v>
      </c>
      <c r="K43" s="39"/>
      <c r="L43" s="39">
        <v>300.38728528047483</v>
      </c>
      <c r="M43" s="39"/>
      <c r="N43" s="39">
        <v>609.63065154221499</v>
      </c>
      <c r="O43" s="39" t="s">
        <v>72</v>
      </c>
      <c r="P43" s="39">
        <v>877.65668470000003</v>
      </c>
      <c r="Q43" s="38" t="s">
        <v>72</v>
      </c>
      <c r="R43" s="39">
        <v>224.07970725716308</v>
      </c>
      <c r="S43" s="250" t="s">
        <v>72</v>
      </c>
      <c r="T43" s="127"/>
      <c r="U43" s="108">
        <v>5.298940616698089</v>
      </c>
      <c r="V43" s="108"/>
      <c r="W43" s="108">
        <v>4.5959886767425209</v>
      </c>
      <c r="X43" s="108"/>
      <c r="Y43" s="108">
        <v>5.4171208382098035</v>
      </c>
      <c r="Z43" s="108"/>
      <c r="AA43" s="109">
        <v>3.4913858819942063</v>
      </c>
      <c r="AB43" s="108"/>
      <c r="AC43" s="164">
        <f t="shared" si="17"/>
        <v>4.6008076011952532</v>
      </c>
      <c r="AD43" s="38"/>
      <c r="AE43" s="164">
        <f t="shared" si="18"/>
        <v>3.7543386325860566</v>
      </c>
      <c r="AF43" s="164"/>
      <c r="AG43" s="164">
        <f t="shared" si="19"/>
        <v>4.6664620792125504</v>
      </c>
      <c r="AH43" s="164"/>
      <c r="AI43" s="164">
        <f t="shared" si="20"/>
        <v>7.6628046927026832</v>
      </c>
      <c r="AJ43" s="38"/>
      <c r="AK43" s="164">
        <f t="shared" si="16"/>
        <v>2.7502728735666189</v>
      </c>
      <c r="AL43" s="38"/>
    </row>
    <row r="44" spans="1:38" s="24" customFormat="1" ht="24">
      <c r="A44" s="116" t="s">
        <v>7</v>
      </c>
      <c r="B44" s="39">
        <v>212.3787388592506</v>
      </c>
      <c r="C44" s="38" t="s">
        <v>72</v>
      </c>
      <c r="D44" s="39">
        <v>275.73020707141762</v>
      </c>
      <c r="E44" s="38"/>
      <c r="F44" s="39">
        <v>331.34496849162548</v>
      </c>
      <c r="G44" s="38"/>
      <c r="H44" s="39">
        <v>157</v>
      </c>
      <c r="I44" s="38" t="s">
        <v>72</v>
      </c>
      <c r="J44" s="39">
        <v>43.208660047152307</v>
      </c>
      <c r="K44" s="39" t="s">
        <v>72</v>
      </c>
      <c r="L44" s="39">
        <v>78.630900991993684</v>
      </c>
      <c r="M44" s="38" t="s">
        <v>72</v>
      </c>
      <c r="N44" s="39">
        <v>376.90506969431834</v>
      </c>
      <c r="O44" s="38" t="s">
        <v>72</v>
      </c>
      <c r="P44" s="39">
        <v>308.10810220000002</v>
      </c>
      <c r="Q44" s="38" t="s">
        <v>72</v>
      </c>
      <c r="R44" s="39">
        <v>339.66587465184682</v>
      </c>
      <c r="S44" s="250" t="s">
        <v>72</v>
      </c>
      <c r="T44" s="127"/>
      <c r="U44" s="108">
        <v>2.5120824341331387</v>
      </c>
      <c r="V44" s="108"/>
      <c r="W44" s="108">
        <v>2.3786252432949793</v>
      </c>
      <c r="X44" s="108"/>
      <c r="Y44" s="108">
        <v>2.6793348904761443</v>
      </c>
      <c r="Z44" s="108"/>
      <c r="AA44" s="109">
        <v>1.1968287848757431</v>
      </c>
      <c r="AB44" s="108"/>
      <c r="AC44" s="164">
        <f t="shared" si="17"/>
        <v>0.55795585688984994</v>
      </c>
      <c r="AD44" s="38"/>
      <c r="AE44" s="164">
        <f t="shared" si="18"/>
        <v>0.98275474287686049</v>
      </c>
      <c r="AF44" s="164"/>
      <c r="AG44" s="164">
        <f t="shared" si="19"/>
        <v>2.8850472179214361</v>
      </c>
      <c r="AH44" s="164"/>
      <c r="AI44" s="164">
        <f t="shared" si="20"/>
        <v>2.690086286079965</v>
      </c>
      <c r="AJ44" s="38"/>
      <c r="AK44" s="164">
        <f t="shared" si="16"/>
        <v>4.1689354764247231</v>
      </c>
      <c r="AL44" s="38"/>
    </row>
    <row r="45" spans="1:38" s="24" customFormat="1" ht="12">
      <c r="A45" s="116" t="s">
        <v>89</v>
      </c>
      <c r="B45" s="39">
        <v>386.96347629742695</v>
      </c>
      <c r="C45" s="38"/>
      <c r="D45" s="39">
        <v>559.99462353412468</v>
      </c>
      <c r="E45" s="38"/>
      <c r="F45" s="39">
        <v>381.83410948774588</v>
      </c>
      <c r="G45" s="38"/>
      <c r="H45" s="39">
        <v>507</v>
      </c>
      <c r="I45" s="38"/>
      <c r="J45" s="39">
        <v>543.52098286783371</v>
      </c>
      <c r="K45" s="39"/>
      <c r="L45" s="39">
        <v>707.09240637477137</v>
      </c>
      <c r="M45" s="39"/>
      <c r="N45" s="39">
        <v>1213.15009568409</v>
      </c>
      <c r="O45" s="39"/>
      <c r="P45" s="39">
        <v>1153.4881519999999</v>
      </c>
      <c r="Q45" s="39"/>
      <c r="R45" s="39">
        <v>966.60566703214556</v>
      </c>
      <c r="S45" s="39"/>
      <c r="T45" s="127"/>
      <c r="U45" s="108">
        <v>4.5771255478736457</v>
      </c>
      <c r="V45" s="108"/>
      <c r="W45" s="108">
        <v>4.8308720389954534</v>
      </c>
      <c r="X45" s="108"/>
      <c r="Y45" s="108">
        <v>3.0876021947207053</v>
      </c>
      <c r="Z45" s="108"/>
      <c r="AA45" s="109">
        <v>3.8649184326879098</v>
      </c>
      <c r="AB45" s="108"/>
      <c r="AC45" s="164">
        <f t="shared" si="17"/>
        <v>7.0185170149385883</v>
      </c>
      <c r="AD45" s="38"/>
      <c r="AE45" s="164">
        <f t="shared" si="18"/>
        <v>8.8374723836341964</v>
      </c>
      <c r="AF45" s="164"/>
      <c r="AG45" s="164">
        <f t="shared" si="19"/>
        <v>9.2861454777276204</v>
      </c>
      <c r="AH45" s="164"/>
      <c r="AI45" s="164">
        <f t="shared" si="20"/>
        <v>10.071084261317818</v>
      </c>
      <c r="AJ45" s="38"/>
      <c r="AK45" s="164">
        <f t="shared" si="16"/>
        <v>11.863766594550905</v>
      </c>
      <c r="AL45" s="38"/>
    </row>
    <row r="46" spans="1:38" s="24" customFormat="1" ht="24">
      <c r="A46" s="116" t="s">
        <v>87</v>
      </c>
      <c r="B46" s="39">
        <v>109.63848111376257</v>
      </c>
      <c r="C46" s="38" t="s">
        <v>72</v>
      </c>
      <c r="D46" s="39">
        <v>92.035364312880901</v>
      </c>
      <c r="E46" s="38" t="s">
        <v>72</v>
      </c>
      <c r="F46" s="39">
        <v>88.529353211317371</v>
      </c>
      <c r="G46" s="38" t="s">
        <v>72</v>
      </c>
      <c r="H46" s="39">
        <v>108</v>
      </c>
      <c r="I46" s="38" t="s">
        <v>72</v>
      </c>
      <c r="J46" s="39">
        <v>397.70830335567979</v>
      </c>
      <c r="K46" s="39"/>
      <c r="L46" s="39">
        <v>446.96575810725579</v>
      </c>
      <c r="M46" s="39"/>
      <c r="N46" s="39">
        <v>670.6564813880434</v>
      </c>
      <c r="O46" s="39"/>
      <c r="P46" s="39">
        <v>1021.528595</v>
      </c>
      <c r="Q46" s="39"/>
      <c r="R46" s="39">
        <v>539.47852692569904</v>
      </c>
      <c r="S46" s="39"/>
      <c r="T46" s="127"/>
      <c r="U46" s="108">
        <v>1.2968383934770893</v>
      </c>
      <c r="V46" s="108"/>
      <c r="W46" s="108">
        <v>0.79395595845530975</v>
      </c>
      <c r="X46" s="108"/>
      <c r="Y46" s="108">
        <v>0.715869584409772</v>
      </c>
      <c r="Z46" s="108"/>
      <c r="AA46" s="109">
        <v>0.82329623418204001</v>
      </c>
      <c r="AB46" s="108"/>
      <c r="AC46" s="164">
        <f t="shared" si="17"/>
        <v>5.1356296850878955</v>
      </c>
      <c r="AD46" s="38"/>
      <c r="AE46" s="164">
        <f t="shared" si="18"/>
        <v>5.5863243730118652</v>
      </c>
      <c r="AF46" s="164"/>
      <c r="AG46" s="164">
        <f>N46/($N$38-$N$47)*100</f>
        <v>5.1335887240222</v>
      </c>
      <c r="AH46" s="164"/>
      <c r="AI46" s="164">
        <f t="shared" si="20"/>
        <v>8.91894774797011</v>
      </c>
      <c r="AJ46" s="38"/>
      <c r="AK46" s="164">
        <f t="shared" si="16"/>
        <v>6.6213633382368648</v>
      </c>
      <c r="AL46" s="38"/>
    </row>
    <row r="47" spans="1:38" s="24" customFormat="1" ht="12">
      <c r="A47" s="116" t="s">
        <v>3</v>
      </c>
      <c r="B47" s="39">
        <v>0</v>
      </c>
      <c r="C47" s="38"/>
      <c r="D47" s="39">
        <v>0</v>
      </c>
      <c r="E47" s="38"/>
      <c r="F47" s="39">
        <v>5.07013110691791</v>
      </c>
      <c r="G47" s="38" t="s">
        <v>72</v>
      </c>
      <c r="H47" s="39">
        <v>0</v>
      </c>
      <c r="I47" s="38"/>
      <c r="J47" s="39">
        <v>0</v>
      </c>
      <c r="K47" s="39"/>
      <c r="L47" s="39">
        <v>49.202614994150004</v>
      </c>
      <c r="M47" s="39" t="s">
        <v>72</v>
      </c>
      <c r="N47" s="39">
        <v>51.290839320000003</v>
      </c>
      <c r="O47" s="39" t="s">
        <v>72</v>
      </c>
      <c r="P47" s="39">
        <v>42.118750210000002</v>
      </c>
      <c r="Q47" s="38" t="s">
        <v>72</v>
      </c>
      <c r="R47" s="39">
        <v>66.809823890620976</v>
      </c>
      <c r="S47" s="250" t="s">
        <v>72</v>
      </c>
      <c r="T47" s="127"/>
      <c r="U47" s="108">
        <v>0</v>
      </c>
      <c r="V47" s="108"/>
      <c r="W47" s="108">
        <v>0</v>
      </c>
      <c r="X47" s="108"/>
      <c r="Y47" s="40" t="s">
        <v>81</v>
      </c>
      <c r="Z47" s="108"/>
      <c r="AA47" s="109">
        <v>0</v>
      </c>
      <c r="AB47" s="108"/>
      <c r="AC47" s="164">
        <v>0</v>
      </c>
      <c r="AD47" s="38"/>
      <c r="AE47" s="40" t="s">
        <v>81</v>
      </c>
      <c r="AF47" s="40"/>
      <c r="AG47" s="40" t="s">
        <v>81</v>
      </c>
      <c r="AH47" s="40"/>
      <c r="AI47" s="40" t="s">
        <v>81</v>
      </c>
      <c r="AJ47" s="38"/>
      <c r="AK47" s="40" t="s">
        <v>81</v>
      </c>
      <c r="AL47" s="38"/>
    </row>
    <row r="48" spans="1:38" s="24" customFormat="1" ht="6.6" customHeight="1">
      <c r="A48" s="98"/>
      <c r="B48" s="37"/>
      <c r="C48" s="38"/>
      <c r="D48" s="37"/>
      <c r="E48" s="38"/>
      <c r="F48" s="37"/>
      <c r="G48" s="38"/>
      <c r="H48" s="37"/>
      <c r="I48" s="38"/>
      <c r="J48" s="38"/>
      <c r="K48" s="38"/>
      <c r="L48" s="38"/>
      <c r="M48" s="38"/>
      <c r="N48" s="38"/>
      <c r="O48" s="38"/>
      <c r="P48" s="38"/>
      <c r="Q48" s="38"/>
      <c r="R48" s="38"/>
      <c r="S48" s="38"/>
      <c r="T48" s="127"/>
      <c r="U48" s="108"/>
      <c r="V48" s="108"/>
      <c r="W48" s="108"/>
      <c r="X48" s="108"/>
      <c r="Y48" s="108"/>
      <c r="Z48" s="108"/>
      <c r="AA48" s="108"/>
      <c r="AB48" s="108"/>
      <c r="AC48" s="38"/>
      <c r="AD48" s="38"/>
      <c r="AE48" s="38"/>
      <c r="AF48" s="38"/>
      <c r="AG48" s="38"/>
      <c r="AH48" s="38"/>
      <c r="AI48" s="38"/>
      <c r="AJ48" s="38"/>
      <c r="AK48" s="38"/>
      <c r="AL48" s="38"/>
    </row>
    <row r="49" spans="1:38" s="28" customFormat="1" ht="25.5">
      <c r="A49" s="56" t="s">
        <v>150</v>
      </c>
      <c r="B49" s="61">
        <v>8454.2901926121649</v>
      </c>
      <c r="C49" s="137"/>
      <c r="D49" s="61">
        <v>11591.998691204655</v>
      </c>
      <c r="E49" s="137"/>
      <c r="F49" s="61">
        <v>12371.75746345237</v>
      </c>
      <c r="G49" s="137"/>
      <c r="H49" s="61">
        <v>13118</v>
      </c>
      <c r="I49" s="137"/>
      <c r="J49" s="61">
        <f>SUM(J50:J56)</f>
        <v>7744</v>
      </c>
      <c r="K49" s="61"/>
      <c r="L49" s="61">
        <f t="shared" ref="L49:P49" si="21">SUM(L50:L56)</f>
        <v>8050</v>
      </c>
      <c r="M49" s="61"/>
      <c r="N49" s="61">
        <f t="shared" si="21"/>
        <v>13115.377532703962</v>
      </c>
      <c r="O49" s="61"/>
      <c r="P49" s="61">
        <f t="shared" si="21"/>
        <v>11495.584156299999</v>
      </c>
      <c r="Q49" s="137"/>
      <c r="R49" s="61">
        <f>SUM(R50:R56)</f>
        <v>8214.354360683119</v>
      </c>
      <c r="S49" s="137"/>
      <c r="T49" s="125"/>
      <c r="U49" s="106">
        <v>100.00000000000011</v>
      </c>
      <c r="V49" s="45"/>
      <c r="W49" s="106">
        <v>99.999999999999972</v>
      </c>
      <c r="X49" s="45"/>
      <c r="Y49" s="106">
        <v>99.999999999999929</v>
      </c>
      <c r="Z49" s="45"/>
      <c r="AA49" s="106">
        <v>100</v>
      </c>
      <c r="AB49" s="45"/>
      <c r="AC49" s="106">
        <f>SUM(AC50:AC55)</f>
        <v>100</v>
      </c>
      <c r="AD49" s="106"/>
      <c r="AE49" s="106">
        <f t="shared" ref="AE49:AI49" si="22">SUM(AE50:AE55)</f>
        <v>100.00000000000001</v>
      </c>
      <c r="AF49" s="106"/>
      <c r="AG49" s="106">
        <f t="shared" si="22"/>
        <v>100.00000000000001</v>
      </c>
      <c r="AH49" s="106"/>
      <c r="AI49" s="106">
        <f t="shared" si="22"/>
        <v>100</v>
      </c>
      <c r="AJ49" s="106"/>
      <c r="AK49" s="106">
        <f t="shared" ref="AK49" si="23">SUM(AK50:AK55)</f>
        <v>100</v>
      </c>
      <c r="AL49" s="106"/>
    </row>
    <row r="50" spans="1:38" s="24" customFormat="1" ht="12">
      <c r="A50" s="116" t="s">
        <v>135</v>
      </c>
      <c r="B50" s="39">
        <v>164.37687513394533</v>
      </c>
      <c r="C50" s="38" t="s">
        <v>72</v>
      </c>
      <c r="D50" s="39">
        <v>125.66389199772554</v>
      </c>
      <c r="E50" s="38" t="s">
        <v>72</v>
      </c>
      <c r="F50" s="39">
        <v>301.59204047739325</v>
      </c>
      <c r="G50" s="38"/>
      <c r="H50" s="39">
        <v>544</v>
      </c>
      <c r="I50" s="38"/>
      <c r="J50" s="39">
        <v>678</v>
      </c>
      <c r="K50" s="38"/>
      <c r="L50" s="39">
        <v>1766</v>
      </c>
      <c r="M50" s="38"/>
      <c r="N50" s="39">
        <v>2129.7055118330404</v>
      </c>
      <c r="O50" s="38"/>
      <c r="P50" s="39">
        <v>1254.7362129999999</v>
      </c>
      <c r="Q50" s="38"/>
      <c r="R50" s="39">
        <v>82.625861707942377</v>
      </c>
      <c r="S50" s="38" t="s">
        <v>72</v>
      </c>
      <c r="T50" s="127"/>
      <c r="U50" s="108">
        <v>1.9443013119846217</v>
      </c>
      <c r="V50" s="108"/>
      <c r="W50" s="108">
        <v>1.0840571617133814</v>
      </c>
      <c r="X50" s="108"/>
      <c r="Y50" s="108">
        <v>2.4377461437336732</v>
      </c>
      <c r="Z50" s="108"/>
      <c r="AA50" s="109">
        <v>4.4069993519118595</v>
      </c>
      <c r="AB50" s="108"/>
      <c r="AC50" s="164">
        <f>J50/($J$49-$J$56)*100</f>
        <v>9.9195318215069488</v>
      </c>
      <c r="AD50" s="164"/>
      <c r="AE50" s="164">
        <f>L50/($L$49-$L$56)*100</f>
        <v>22.810643244639628</v>
      </c>
      <c r="AF50" s="164"/>
      <c r="AG50" s="164">
        <f>N50/($N$49-$N$56)*100</f>
        <v>17.318421153449385</v>
      </c>
      <c r="AH50" s="164"/>
      <c r="AI50" s="164">
        <f>P50/($P$49-$P$56)*100</f>
        <v>11.283429919652168</v>
      </c>
      <c r="AJ50" s="164"/>
      <c r="AK50" s="164">
        <f t="shared" ref="AK50:AK55" si="24">R50/($R$49-$R$56)*100</f>
        <v>1.0525742309289221</v>
      </c>
      <c r="AL50" s="164"/>
    </row>
    <row r="51" spans="1:38" s="24" customFormat="1" ht="12">
      <c r="A51" s="139" t="s">
        <v>136</v>
      </c>
      <c r="B51" s="39">
        <v>2506.0567836618302</v>
      </c>
      <c r="C51" s="38"/>
      <c r="D51" s="39">
        <v>5821.2869449012715</v>
      </c>
      <c r="E51" s="38"/>
      <c r="F51" s="39">
        <v>6097.0184674879938</v>
      </c>
      <c r="G51" s="38"/>
      <c r="H51" s="39">
        <v>4553</v>
      </c>
      <c r="I51" s="38"/>
      <c r="J51" s="39">
        <v>2213</v>
      </c>
      <c r="K51" s="38"/>
      <c r="L51" s="39">
        <v>2238</v>
      </c>
      <c r="M51" s="38"/>
      <c r="N51" s="39">
        <v>3085.2499553617149</v>
      </c>
      <c r="O51" s="38"/>
      <c r="P51" s="39">
        <v>1680.033461</v>
      </c>
      <c r="Q51" s="38"/>
      <c r="R51" s="39">
        <v>1934.7364455230497</v>
      </c>
      <c r="S51" s="38"/>
      <c r="T51" s="127"/>
      <c r="U51" s="108">
        <v>29.642426821967465</v>
      </c>
      <c r="V51" s="108"/>
      <c r="W51" s="109">
        <v>50.218147016511736</v>
      </c>
      <c r="X51" s="108"/>
      <c r="Y51" s="109">
        <v>49.281749060303689</v>
      </c>
      <c r="Z51" s="108"/>
      <c r="AA51" s="109">
        <v>36.884316267012309</v>
      </c>
      <c r="AB51" s="108"/>
      <c r="AC51" s="164">
        <f t="shared" ref="AC51:AC55" si="25">J51/($J$49-$J$56)*100</f>
        <v>32.377468910021946</v>
      </c>
      <c r="AD51" s="38"/>
      <c r="AE51" s="164">
        <f t="shared" ref="AE51:AE55" si="26">L51/($L$49-$L$56)*100</f>
        <v>28.907259106174116</v>
      </c>
      <c r="AF51" s="164"/>
      <c r="AG51" s="164">
        <f t="shared" ref="AG51:AG55" si="27">N51/($N$49-$N$56)*100</f>
        <v>25.088754193356245</v>
      </c>
      <c r="AH51" s="164"/>
      <c r="AI51" s="164">
        <f t="shared" ref="AI51:AI55" si="28">P51/($P$49-$P$56)*100</f>
        <v>15.107988136040337</v>
      </c>
      <c r="AJ51" s="38"/>
      <c r="AK51" s="164">
        <f t="shared" si="24"/>
        <v>24.646686692295365</v>
      </c>
      <c r="AL51" s="38"/>
    </row>
    <row r="52" spans="1:38" s="24" customFormat="1" ht="12">
      <c r="A52" s="139" t="s">
        <v>137</v>
      </c>
      <c r="B52" s="39">
        <v>4340.9745199915806</v>
      </c>
      <c r="C52" s="38"/>
      <c r="D52" s="39">
        <v>4245.4065303154612</v>
      </c>
      <c r="E52" s="38"/>
      <c r="F52" s="39">
        <v>4957.0827677961788</v>
      </c>
      <c r="G52" s="38"/>
      <c r="H52" s="39">
        <v>6038</v>
      </c>
      <c r="I52" s="38"/>
      <c r="J52" s="39">
        <v>2654</v>
      </c>
      <c r="K52" s="38"/>
      <c r="L52" s="39">
        <v>2240</v>
      </c>
      <c r="M52" s="38"/>
      <c r="N52" s="39">
        <v>4891.901175650205</v>
      </c>
      <c r="O52" s="38"/>
      <c r="P52" s="39">
        <v>4191.1012490000003</v>
      </c>
      <c r="Q52" s="38"/>
      <c r="R52" s="39">
        <v>3640.1039263352077</v>
      </c>
      <c r="S52" s="38"/>
      <c r="T52" s="127"/>
      <c r="U52" s="108">
        <v>51.346410178644852</v>
      </c>
      <c r="V52" s="108"/>
      <c r="W52" s="109">
        <v>36.623593941022712</v>
      </c>
      <c r="X52" s="108"/>
      <c r="Y52" s="109">
        <v>40.067733161112976</v>
      </c>
      <c r="Z52" s="108"/>
      <c r="AA52" s="109">
        <v>48.914452365521711</v>
      </c>
      <c r="AB52" s="108"/>
      <c r="AC52" s="164">
        <f t="shared" si="25"/>
        <v>38.82955376737381</v>
      </c>
      <c r="AD52" s="38"/>
      <c r="AE52" s="164">
        <f t="shared" si="26"/>
        <v>28.933092224231466</v>
      </c>
      <c r="AF52" s="164"/>
      <c r="AG52" s="164">
        <f t="shared" si="27"/>
        <v>39.780150039638954</v>
      </c>
      <c r="AH52" s="164"/>
      <c r="AI52" s="164">
        <f t="shared" si="28"/>
        <v>37.689194540891258</v>
      </c>
      <c r="AJ52" s="38"/>
      <c r="AK52" s="164">
        <f>R52/($R$49-$R$56)*100</f>
        <v>46.371432764075266</v>
      </c>
      <c r="AL52" s="38"/>
    </row>
    <row r="53" spans="1:38" s="24" customFormat="1" ht="12">
      <c r="A53" s="139" t="s">
        <v>138</v>
      </c>
      <c r="B53" s="39">
        <v>1121.1649825884633</v>
      </c>
      <c r="C53" s="38"/>
      <c r="D53" s="39">
        <v>1071.5049241825561</v>
      </c>
      <c r="E53" s="38"/>
      <c r="F53" s="39">
        <v>776.141444831228</v>
      </c>
      <c r="G53" s="38"/>
      <c r="H53" s="39">
        <v>822</v>
      </c>
      <c r="I53" s="38"/>
      <c r="J53" s="39">
        <v>935</v>
      </c>
      <c r="K53" s="38"/>
      <c r="L53" s="39">
        <v>1064</v>
      </c>
      <c r="M53" s="38"/>
      <c r="N53" s="39">
        <v>1223.7362880595106</v>
      </c>
      <c r="O53" s="38"/>
      <c r="P53" s="39">
        <v>2240.7373440000001</v>
      </c>
      <c r="Q53" s="38"/>
      <c r="R53" s="39">
        <v>1257.6926586132447</v>
      </c>
      <c r="S53" s="38"/>
      <c r="T53" s="127"/>
      <c r="U53" s="108">
        <v>13.261491586463425</v>
      </c>
      <c r="V53" s="108"/>
      <c r="W53" s="109">
        <v>9.2434872770952996</v>
      </c>
      <c r="X53" s="108"/>
      <c r="Y53" s="109">
        <v>6.2734938598985694</v>
      </c>
      <c r="Z53" s="108"/>
      <c r="AA53" s="109">
        <v>6.6591056383668175</v>
      </c>
      <c r="AB53" s="108"/>
      <c r="AC53" s="164">
        <f t="shared" si="25"/>
        <v>13.679590343818582</v>
      </c>
      <c r="AD53" s="38"/>
      <c r="AE53" s="164">
        <f t="shared" si="26"/>
        <v>13.743218806509946</v>
      </c>
      <c r="AF53" s="164"/>
      <c r="AG53" s="164">
        <f t="shared" si="27"/>
        <v>9.9512257913689002</v>
      </c>
      <c r="AH53" s="164"/>
      <c r="AI53" s="164">
        <f t="shared" si="28"/>
        <v>20.150213668354159</v>
      </c>
      <c r="AJ53" s="38"/>
      <c r="AK53" s="164">
        <f t="shared" si="24"/>
        <v>16.021798206039602</v>
      </c>
      <c r="AL53" s="38"/>
    </row>
    <row r="54" spans="1:38" s="24" customFormat="1" ht="12">
      <c r="A54" s="139" t="s">
        <v>139</v>
      </c>
      <c r="B54" s="39">
        <v>230.22742758023611</v>
      </c>
      <c r="C54" s="38" t="s">
        <v>72</v>
      </c>
      <c r="D54" s="39">
        <v>245.1146018316289</v>
      </c>
      <c r="E54" s="38"/>
      <c r="F54" s="39">
        <v>160.84538350579712</v>
      </c>
      <c r="G54" s="38" t="s">
        <v>72</v>
      </c>
      <c r="H54" s="39">
        <v>280</v>
      </c>
      <c r="I54" s="38"/>
      <c r="J54" s="39">
        <v>301</v>
      </c>
      <c r="K54" s="38"/>
      <c r="L54" s="39">
        <v>297</v>
      </c>
      <c r="M54" s="38"/>
      <c r="N54" s="39">
        <v>801.67519433091445</v>
      </c>
      <c r="O54" s="38"/>
      <c r="P54" s="39">
        <v>1222.6256109999999</v>
      </c>
      <c r="Q54" s="38"/>
      <c r="R54" s="39">
        <v>688.65985477664174</v>
      </c>
      <c r="S54" s="38"/>
      <c r="T54" s="127"/>
      <c r="U54" s="108">
        <v>2.723202330828697</v>
      </c>
      <c r="V54" s="108"/>
      <c r="W54" s="108">
        <v>2.1145154374250215</v>
      </c>
      <c r="X54" s="108"/>
      <c r="Y54" s="108">
        <v>1.3001013314474781</v>
      </c>
      <c r="Z54" s="108"/>
      <c r="AA54" s="109">
        <v>2.268308489954634</v>
      </c>
      <c r="AB54" s="108"/>
      <c r="AC54" s="164">
        <f t="shared" si="25"/>
        <v>4.4038039502560347</v>
      </c>
      <c r="AD54" s="38"/>
      <c r="AE54" s="164">
        <f t="shared" si="26"/>
        <v>3.8362180315164043</v>
      </c>
      <c r="AF54" s="164"/>
      <c r="AG54" s="164">
        <f t="shared" si="27"/>
        <v>6.5190931640808847</v>
      </c>
      <c r="AH54" s="164"/>
      <c r="AI54" s="164">
        <f t="shared" si="28"/>
        <v>10.994669841166377</v>
      </c>
      <c r="AJ54" s="38"/>
      <c r="AK54" s="164">
        <f t="shared" si="24"/>
        <v>8.7728660498008395</v>
      </c>
      <c r="AL54" s="38"/>
    </row>
    <row r="55" spans="1:38" s="24" customFormat="1" ht="12">
      <c r="A55" s="139" t="s">
        <v>140</v>
      </c>
      <c r="B55" s="39">
        <v>91.489603656108784</v>
      </c>
      <c r="C55" s="38" t="s">
        <v>72</v>
      </c>
      <c r="D55" s="39">
        <v>83.021797976010703</v>
      </c>
      <c r="E55" s="38" t="s">
        <v>72</v>
      </c>
      <c r="F55" s="39">
        <v>79.077359353779229</v>
      </c>
      <c r="G55" s="38" t="s">
        <v>72</v>
      </c>
      <c r="H55" s="39">
        <v>107</v>
      </c>
      <c r="I55" s="38" t="s">
        <v>72</v>
      </c>
      <c r="J55" s="39">
        <v>54</v>
      </c>
      <c r="K55" s="38" t="s">
        <v>72</v>
      </c>
      <c r="L55" s="39">
        <v>137</v>
      </c>
      <c r="M55" s="38" t="s">
        <v>72</v>
      </c>
      <c r="N55" s="39">
        <v>165.07406873740723</v>
      </c>
      <c r="O55" s="38" t="s">
        <v>72</v>
      </c>
      <c r="P55" s="39">
        <v>530.93279059999998</v>
      </c>
      <c r="Q55" s="38" t="s">
        <v>72</v>
      </c>
      <c r="R55" s="39">
        <v>246.06578185506072</v>
      </c>
      <c r="S55" s="38" t="s">
        <v>72</v>
      </c>
      <c r="T55" s="127"/>
      <c r="U55" s="108">
        <v>1.0821677701110577</v>
      </c>
      <c r="V55" s="108"/>
      <c r="W55" s="108">
        <v>0.71619916623181534</v>
      </c>
      <c r="X55" s="108"/>
      <c r="Y55" s="108">
        <v>0.63917644350354441</v>
      </c>
      <c r="Z55" s="108"/>
      <c r="AA55" s="109">
        <v>0.86681788723266362</v>
      </c>
      <c r="AB55" s="108"/>
      <c r="AC55" s="164">
        <f t="shared" si="25"/>
        <v>0.79005120702267739</v>
      </c>
      <c r="AD55" s="38"/>
      <c r="AE55" s="164">
        <f t="shared" si="26"/>
        <v>1.7695685869284421</v>
      </c>
      <c r="AF55" s="164"/>
      <c r="AG55" s="164">
        <f t="shared" si="27"/>
        <v>1.3423556581056499</v>
      </c>
      <c r="AH55" s="164"/>
      <c r="AI55" s="164">
        <f t="shared" si="28"/>
        <v>4.7745038938957114</v>
      </c>
      <c r="AJ55" s="38"/>
      <c r="AK55" s="164">
        <f t="shared" si="24"/>
        <v>3.1346420568600006</v>
      </c>
      <c r="AL55" s="38"/>
    </row>
    <row r="56" spans="1:38" s="24" customFormat="1" ht="12">
      <c r="A56" s="116" t="s">
        <v>3</v>
      </c>
      <c r="B56" s="39">
        <v>0</v>
      </c>
      <c r="C56" s="38"/>
      <c r="D56" s="39">
        <v>0</v>
      </c>
      <c r="E56" s="38"/>
      <c r="F56" s="39">
        <v>0</v>
      </c>
      <c r="G56" s="38"/>
      <c r="H56" s="39">
        <v>774</v>
      </c>
      <c r="I56" s="38"/>
      <c r="J56" s="39">
        <v>909</v>
      </c>
      <c r="K56" s="38"/>
      <c r="L56" s="39">
        <v>308</v>
      </c>
      <c r="M56" s="38" t="s">
        <v>72</v>
      </c>
      <c r="N56" s="39">
        <v>818.03533873117158</v>
      </c>
      <c r="O56" s="38"/>
      <c r="P56" s="39">
        <v>375.41748769999998</v>
      </c>
      <c r="Q56" s="38" t="s">
        <v>72</v>
      </c>
      <c r="R56" s="39">
        <v>364.46983187197162</v>
      </c>
      <c r="S56" s="38" t="s">
        <v>72</v>
      </c>
      <c r="T56" s="127"/>
      <c r="U56" s="39">
        <v>0</v>
      </c>
      <c r="V56" s="38"/>
      <c r="W56" s="39">
        <v>0</v>
      </c>
      <c r="X56" s="38"/>
      <c r="Y56" s="39">
        <v>0</v>
      </c>
      <c r="Z56" s="108"/>
      <c r="AA56" s="40" t="s">
        <v>81</v>
      </c>
      <c r="AB56" s="108"/>
      <c r="AC56" s="40" t="s">
        <v>81</v>
      </c>
      <c r="AD56" s="38"/>
      <c r="AE56" s="40" t="s">
        <v>81</v>
      </c>
      <c r="AF56" s="40"/>
      <c r="AG56" s="40" t="s">
        <v>81</v>
      </c>
      <c r="AH56" s="40"/>
      <c r="AI56" s="40" t="s">
        <v>81</v>
      </c>
      <c r="AJ56" s="38"/>
      <c r="AK56" s="40" t="s">
        <v>81</v>
      </c>
      <c r="AL56" s="38"/>
    </row>
    <row r="57" spans="1:38" s="24" customFormat="1" ht="6.6" customHeight="1">
      <c r="A57" s="98"/>
      <c r="B57" s="37"/>
      <c r="C57" s="38"/>
      <c r="D57" s="37"/>
      <c r="E57" s="38"/>
      <c r="F57" s="37"/>
      <c r="G57" s="38"/>
      <c r="H57" s="37"/>
      <c r="I57" s="38"/>
      <c r="J57" s="38"/>
      <c r="K57" s="38"/>
      <c r="L57" s="38"/>
      <c r="M57" s="38"/>
      <c r="N57" s="38"/>
      <c r="O57" s="38"/>
      <c r="P57" s="38"/>
      <c r="Q57" s="38"/>
      <c r="R57" s="38"/>
      <c r="S57" s="38"/>
      <c r="T57" s="127"/>
      <c r="U57" s="108"/>
      <c r="V57" s="108"/>
      <c r="W57" s="108"/>
      <c r="X57" s="108"/>
      <c r="Y57" s="108"/>
      <c r="Z57" s="108"/>
      <c r="AA57" s="108"/>
      <c r="AB57" s="108"/>
      <c r="AC57" s="38"/>
      <c r="AD57" s="38"/>
      <c r="AE57" s="38"/>
      <c r="AF57" s="38"/>
      <c r="AG57" s="38"/>
      <c r="AH57" s="38"/>
      <c r="AI57" s="38"/>
      <c r="AJ57" s="38"/>
      <c r="AK57" s="38"/>
      <c r="AL57" s="38"/>
    </row>
    <row r="58" spans="1:38" s="28" customFormat="1" ht="24">
      <c r="A58" s="56" t="s">
        <v>217</v>
      </c>
      <c r="B58" s="99">
        <v>8454.2901926121467</v>
      </c>
      <c r="C58" s="137"/>
      <c r="D58" s="99">
        <v>11591.998691204652</v>
      </c>
      <c r="E58" s="137"/>
      <c r="F58" s="99">
        <v>12371.757463452452</v>
      </c>
      <c r="G58" s="137"/>
      <c r="H58" s="99">
        <v>13118</v>
      </c>
      <c r="I58" s="137"/>
      <c r="J58" s="99">
        <f>SUM(J59:J63)</f>
        <v>7744.1000956608714</v>
      </c>
      <c r="K58" s="99"/>
      <c r="L58" s="99">
        <f t="shared" ref="L58:R58" si="29">SUM(L59:L63)</f>
        <v>8050.2732342835607</v>
      </c>
      <c r="M58" s="99"/>
      <c r="N58" s="99">
        <f t="shared" si="29"/>
        <v>13115.377532703958</v>
      </c>
      <c r="O58" s="99"/>
      <c r="P58" s="99">
        <f t="shared" si="29"/>
        <v>11495.584155531</v>
      </c>
      <c r="Q58" s="137"/>
      <c r="R58" s="99">
        <f t="shared" si="29"/>
        <v>8214.354360683119</v>
      </c>
      <c r="S58" s="137"/>
      <c r="T58" s="125"/>
      <c r="U58" s="106">
        <v>99.999999999999915</v>
      </c>
      <c r="V58" s="45"/>
      <c r="W58" s="106">
        <v>99.999999999999943</v>
      </c>
      <c r="X58" s="45"/>
      <c r="Y58" s="106">
        <v>100.0000000000006</v>
      </c>
      <c r="Z58" s="45"/>
      <c r="AA58" s="106">
        <v>100.00000000000001</v>
      </c>
      <c r="AB58" s="45"/>
      <c r="AC58" s="106">
        <f>SUM(AC59:AC62)</f>
        <v>100</v>
      </c>
      <c r="AD58" s="106"/>
      <c r="AE58" s="106">
        <f t="shared" ref="AE58:AI58" si="30">SUM(AE59:AE62)</f>
        <v>100.00000000000001</v>
      </c>
      <c r="AF58" s="106"/>
      <c r="AG58" s="106">
        <f t="shared" si="30"/>
        <v>100</v>
      </c>
      <c r="AH58" s="106"/>
      <c r="AI58" s="106">
        <f t="shared" si="30"/>
        <v>99.999999999999986</v>
      </c>
      <c r="AJ58" s="137"/>
      <c r="AK58" s="106">
        <f t="shared" ref="AK58" si="31">SUM(AK59:AK62)</f>
        <v>100</v>
      </c>
      <c r="AL58" s="137"/>
    </row>
    <row r="59" spans="1:38" s="24" customFormat="1" ht="12">
      <c r="A59" s="140" t="s">
        <v>141</v>
      </c>
      <c r="B59" s="39">
        <v>4882.0211634896541</v>
      </c>
      <c r="C59" s="38"/>
      <c r="D59" s="39">
        <v>6847.0237812827427</v>
      </c>
      <c r="E59" s="38"/>
      <c r="F59" s="39">
        <v>9267.8489812404423</v>
      </c>
      <c r="G59" s="38"/>
      <c r="H59" s="39">
        <v>9328</v>
      </c>
      <c r="I59" s="38"/>
      <c r="J59" s="39">
        <v>4199.6420526581805</v>
      </c>
      <c r="K59" s="38"/>
      <c r="L59" s="39">
        <v>4275.7906645370085</v>
      </c>
      <c r="M59" s="39"/>
      <c r="N59" s="39">
        <v>7735.2117470783069</v>
      </c>
      <c r="O59" s="39"/>
      <c r="P59" s="39">
        <v>7102.2879629999998</v>
      </c>
      <c r="Q59" s="39"/>
      <c r="R59" s="39">
        <v>5956.0195403909456</v>
      </c>
      <c r="S59" s="39"/>
      <c r="T59" s="127"/>
      <c r="U59" s="108">
        <v>57.746079827681399</v>
      </c>
      <c r="V59" s="108"/>
      <c r="W59" s="108">
        <v>59.066809475037907</v>
      </c>
      <c r="X59" s="108"/>
      <c r="Y59" s="108">
        <v>74.942049816365071</v>
      </c>
      <c r="Z59" s="108"/>
      <c r="AA59" s="109">
        <v>71.108400670833973</v>
      </c>
      <c r="AB59" s="108"/>
      <c r="AC59" s="109">
        <f>J59/($J$58-$J$63)*100</f>
        <v>54.230213979430609</v>
      </c>
      <c r="AD59" s="109"/>
      <c r="AE59" s="109">
        <f>L59/($L$58-$L$63)*100</f>
        <v>53.153354201947693</v>
      </c>
      <c r="AF59" s="109"/>
      <c r="AG59" s="109">
        <f>N59/($N$58-$N$63)*100</f>
        <v>59.046973041841134</v>
      </c>
      <c r="AH59" s="109"/>
      <c r="AI59" s="109">
        <f>P59/($P$58-$P$63)*100</f>
        <v>61.807861605125389</v>
      </c>
      <c r="AJ59" s="38"/>
      <c r="AK59" s="109">
        <f>R59/($R$58-$R$63)*100</f>
        <v>72.613027021320974</v>
      </c>
      <c r="AL59" s="38"/>
    </row>
    <row r="60" spans="1:38" s="24" customFormat="1" ht="12">
      <c r="A60" s="140" t="s">
        <v>142</v>
      </c>
      <c r="B60" s="39">
        <v>2750.4598253854615</v>
      </c>
      <c r="C60" s="38"/>
      <c r="D60" s="39">
        <v>4100.0704271778814</v>
      </c>
      <c r="E60" s="38"/>
      <c r="F60" s="39">
        <v>2114.1604989309767</v>
      </c>
      <c r="G60" s="38"/>
      <c r="H60" s="39">
        <v>1918</v>
      </c>
      <c r="I60" s="38"/>
      <c r="J60" s="39">
        <v>1471.3299785267518</v>
      </c>
      <c r="K60" s="38"/>
      <c r="L60" s="39">
        <v>1203.4745842637496</v>
      </c>
      <c r="M60" s="39"/>
      <c r="N60" s="39">
        <v>1348.6580369333481</v>
      </c>
      <c r="O60" s="39"/>
      <c r="P60" s="39">
        <v>1834.814948</v>
      </c>
      <c r="Q60" s="39"/>
      <c r="R60" s="39">
        <v>879.35636947492105</v>
      </c>
      <c r="S60" s="39"/>
      <c r="T60" s="127"/>
      <c r="U60" s="108">
        <v>32.533302769627802</v>
      </c>
      <c r="V60" s="108"/>
      <c r="W60" s="108">
        <v>35.369831695105169</v>
      </c>
      <c r="X60" s="108"/>
      <c r="Y60" s="108">
        <v>17.09560888954735</v>
      </c>
      <c r="Z60" s="108"/>
      <c r="AA60" s="109">
        <v>14.621131270010673</v>
      </c>
      <c r="AB60" s="108"/>
      <c r="AC60" s="109">
        <f t="shared" ref="AC60:AC62" si="32">J60/($J$58-$J$63)*100</f>
        <v>18.99936674825728</v>
      </c>
      <c r="AD60" s="38"/>
      <c r="AE60" s="109">
        <f t="shared" ref="AE60:AE62" si="33">L60/($L$58-$L$63)*100</f>
        <v>14.960674146412986</v>
      </c>
      <c r="AF60" s="109"/>
      <c r="AG60" s="109">
        <f t="shared" ref="AG60:AG62" si="34">N60/($N$58-$N$63)*100</f>
        <v>10.295021953283268</v>
      </c>
      <c r="AH60" s="109"/>
      <c r="AI60" s="109">
        <f t="shared" ref="AI60:AI62" si="35">P60/($P$58-$P$63)*100</f>
        <v>15.967528910091779</v>
      </c>
      <c r="AJ60" s="38"/>
      <c r="AK60" s="109">
        <f>R60/($R$58-$R$63)*100</f>
        <v>10.720704891082669</v>
      </c>
      <c r="AL60" s="38"/>
    </row>
    <row r="61" spans="1:38" s="24" customFormat="1" ht="12">
      <c r="A61" s="140" t="s">
        <v>143</v>
      </c>
      <c r="B61" s="39">
        <v>742.12885017942745</v>
      </c>
      <c r="C61" s="38"/>
      <c r="D61" s="39">
        <v>494.43741012388801</v>
      </c>
      <c r="E61" s="38"/>
      <c r="F61" s="39">
        <v>795.92717933170525</v>
      </c>
      <c r="G61" s="38"/>
      <c r="H61" s="39">
        <v>1273</v>
      </c>
      <c r="I61" s="38"/>
      <c r="J61" s="39">
        <v>1362.5689457887897</v>
      </c>
      <c r="K61" s="38"/>
      <c r="L61" s="39">
        <v>2324.5221322221651</v>
      </c>
      <c r="M61" s="39"/>
      <c r="N61" s="39">
        <v>3756.7351380956175</v>
      </c>
      <c r="O61" s="39"/>
      <c r="P61" s="39">
        <v>2449.6893610000002</v>
      </c>
      <c r="Q61" s="39"/>
      <c r="R61" s="39">
        <v>1176.394345549867</v>
      </c>
      <c r="S61" s="39"/>
      <c r="T61" s="127"/>
      <c r="U61" s="108">
        <v>8.7781331521828108</v>
      </c>
      <c r="V61" s="108"/>
      <c r="W61" s="108">
        <v>4.2653335571805986</v>
      </c>
      <c r="X61" s="108"/>
      <c r="Y61" s="108">
        <v>6.4360580804038978</v>
      </c>
      <c r="Z61" s="108"/>
      <c r="AA61" s="109">
        <v>9.7042232047568238</v>
      </c>
      <c r="AB61" s="108"/>
      <c r="AC61" s="109">
        <f t="shared" si="32"/>
        <v>17.594929416682724</v>
      </c>
      <c r="AD61" s="38"/>
      <c r="AE61" s="109">
        <f t="shared" si="33"/>
        <v>28.896678518205782</v>
      </c>
      <c r="AF61" s="109"/>
      <c r="AG61" s="109">
        <f t="shared" si="34"/>
        <v>28.67715140548739</v>
      </c>
      <c r="AH61" s="109"/>
      <c r="AI61" s="109">
        <f t="shared" si="35"/>
        <v>21.318490856611312</v>
      </c>
      <c r="AJ61" s="38"/>
      <c r="AK61" s="109">
        <f>R61/($R$58-$R$63)*100</f>
        <v>14.342054088616157</v>
      </c>
      <c r="AL61" s="38"/>
    </row>
    <row r="62" spans="1:38" s="24" customFormat="1" ht="13.5">
      <c r="A62" s="140" t="s">
        <v>151</v>
      </c>
      <c r="B62" s="39">
        <v>79.680353557603681</v>
      </c>
      <c r="C62" s="38" t="s">
        <v>72</v>
      </c>
      <c r="D62" s="39">
        <v>150.46707262013882</v>
      </c>
      <c r="E62" s="38" t="s">
        <v>72</v>
      </c>
      <c r="F62" s="39">
        <v>188.75067284240885</v>
      </c>
      <c r="G62" s="38"/>
      <c r="H62" s="39">
        <v>599</v>
      </c>
      <c r="I62" s="38"/>
      <c r="J62" s="39">
        <v>710.55911868714941</v>
      </c>
      <c r="K62" s="38"/>
      <c r="L62" s="39">
        <v>240.46632362913803</v>
      </c>
      <c r="M62" s="39"/>
      <c r="N62" s="39">
        <v>259.49377659668573</v>
      </c>
      <c r="O62" s="39" t="s">
        <v>72</v>
      </c>
      <c r="P62" s="39">
        <v>104.1213085</v>
      </c>
      <c r="Q62" s="39" t="s">
        <v>72</v>
      </c>
      <c r="R62" s="39">
        <v>190.6416047069855</v>
      </c>
      <c r="S62" s="39" t="s">
        <v>72</v>
      </c>
      <c r="T62" s="127"/>
      <c r="U62" s="108">
        <v>0.94248425050790141</v>
      </c>
      <c r="V62" s="108"/>
      <c r="W62" s="108">
        <v>1.2980252726762693</v>
      </c>
      <c r="X62" s="108"/>
      <c r="Y62" s="108">
        <v>1.5262832136842783</v>
      </c>
      <c r="Z62" s="108"/>
      <c r="AA62" s="109">
        <v>4.5662448543985361</v>
      </c>
      <c r="AB62" s="108"/>
      <c r="AC62" s="109">
        <f t="shared" si="32"/>
        <v>9.1754898556293938</v>
      </c>
      <c r="AD62" s="38"/>
      <c r="AE62" s="109">
        <f t="shared" si="33"/>
        <v>2.98929313343355</v>
      </c>
      <c r="AF62" s="109"/>
      <c r="AG62" s="109">
        <f t="shared" si="34"/>
        <v>1.9808535993882124</v>
      </c>
      <c r="AH62" s="109"/>
      <c r="AI62" s="109">
        <f t="shared" si="35"/>
        <v>0.90611862817150701</v>
      </c>
      <c r="AJ62" s="38"/>
      <c r="AK62" s="109">
        <f>R62/($R$58-$R$63)*100</f>
        <v>2.3242139989802131</v>
      </c>
      <c r="AL62" s="38"/>
    </row>
    <row r="63" spans="1:38" s="27" customFormat="1" ht="12">
      <c r="A63" s="116" t="s">
        <v>3</v>
      </c>
      <c r="B63" s="39">
        <v>0</v>
      </c>
      <c r="C63" s="38"/>
      <c r="D63" s="39">
        <v>0</v>
      </c>
      <c r="E63" s="38"/>
      <c r="F63" s="39">
        <v>5.07013110691791</v>
      </c>
      <c r="G63" s="38" t="s">
        <v>72</v>
      </c>
      <c r="H63" s="39">
        <v>0</v>
      </c>
      <c r="I63" s="38"/>
      <c r="J63" s="39">
        <v>0</v>
      </c>
      <c r="K63" s="38"/>
      <c r="L63" s="39">
        <v>6.0195296315000002</v>
      </c>
      <c r="M63" s="39" t="s">
        <v>72</v>
      </c>
      <c r="N63" s="39">
        <v>15.278834</v>
      </c>
      <c r="O63" s="39" t="s">
        <v>72</v>
      </c>
      <c r="P63" s="39">
        <v>4.6705750310000003</v>
      </c>
      <c r="Q63" s="39" t="s">
        <v>72</v>
      </c>
      <c r="R63" s="39">
        <v>11.942500560399999</v>
      </c>
      <c r="S63" s="39" t="s">
        <v>72</v>
      </c>
      <c r="T63" s="51"/>
      <c r="U63" s="109">
        <v>0</v>
      </c>
      <c r="V63" s="109"/>
      <c r="W63" s="109">
        <v>0</v>
      </c>
      <c r="X63" s="109"/>
      <c r="Y63" s="164" t="s">
        <v>81</v>
      </c>
      <c r="Z63" s="109"/>
      <c r="AA63" s="109">
        <v>0</v>
      </c>
      <c r="AB63" s="109"/>
      <c r="AC63" s="109">
        <v>0</v>
      </c>
      <c r="AD63" s="38"/>
      <c r="AE63" s="164" t="s">
        <v>81</v>
      </c>
      <c r="AF63" s="164"/>
      <c r="AG63" s="164" t="s">
        <v>81</v>
      </c>
      <c r="AH63" s="164"/>
      <c r="AI63" s="164" t="s">
        <v>81</v>
      </c>
      <c r="AJ63" s="38"/>
      <c r="AK63" s="164" t="s">
        <v>81</v>
      </c>
      <c r="AL63" s="38"/>
    </row>
    <row r="64" spans="1:38" ht="6.6" customHeight="1" thickBot="1">
      <c r="A64" s="81"/>
      <c r="B64" s="95"/>
      <c r="C64" s="94"/>
      <c r="D64" s="96"/>
      <c r="E64" s="94"/>
      <c r="F64" s="96"/>
      <c r="G64" s="94"/>
      <c r="H64" s="96"/>
      <c r="I64" s="94"/>
      <c r="J64" s="94"/>
      <c r="K64" s="94"/>
      <c r="L64" s="94"/>
      <c r="M64" s="94"/>
      <c r="N64" s="94"/>
      <c r="O64" s="94"/>
      <c r="P64" s="94"/>
      <c r="Q64" s="94"/>
      <c r="R64" s="94"/>
      <c r="S64" s="94"/>
      <c r="T64" s="102"/>
      <c r="U64" s="68"/>
      <c r="V64" s="68"/>
      <c r="W64" s="68"/>
      <c r="X64" s="68"/>
      <c r="Y64" s="68"/>
      <c r="Z64" s="68"/>
      <c r="AA64" s="68"/>
      <c r="AB64" s="68"/>
      <c r="AC64" s="94"/>
      <c r="AD64" s="94"/>
      <c r="AE64" s="94"/>
      <c r="AF64" s="94"/>
      <c r="AG64" s="94"/>
      <c r="AH64" s="94"/>
      <c r="AI64" s="94"/>
      <c r="AJ64" s="94"/>
      <c r="AK64" s="94"/>
      <c r="AL64" s="94"/>
    </row>
    <row r="65" spans="1:38" ht="6.6" customHeight="1"/>
    <row r="66" spans="1:38" s="135" customFormat="1" ht="39" customHeight="1">
      <c r="A66" s="271" t="s">
        <v>213</v>
      </c>
      <c r="B66" s="271"/>
      <c r="C66" s="271"/>
      <c r="D66" s="271"/>
      <c r="E66" s="271"/>
      <c r="F66" s="271"/>
      <c r="G66" s="271"/>
      <c r="H66" s="271"/>
      <c r="I66" s="271"/>
      <c r="J66" s="271"/>
      <c r="K66" s="271"/>
      <c r="L66" s="271"/>
      <c r="M66" s="271"/>
      <c r="N66" s="271"/>
      <c r="O66" s="271"/>
      <c r="P66" s="271"/>
      <c r="Q66" s="271"/>
      <c r="R66" s="271"/>
      <c r="S66" s="271"/>
      <c r="T66" s="271"/>
      <c r="U66" s="271"/>
      <c r="V66" s="271"/>
      <c r="W66" s="271"/>
      <c r="X66" s="271"/>
      <c r="Y66" s="271"/>
      <c r="Z66" s="271"/>
      <c r="AA66" s="271"/>
      <c r="AB66" s="271"/>
      <c r="AC66" s="271"/>
      <c r="AD66" s="271"/>
      <c r="AE66" s="271"/>
      <c r="AF66" s="271"/>
      <c r="AG66" s="271"/>
      <c r="AH66" s="271"/>
      <c r="AI66" s="271"/>
      <c r="AJ66" s="271"/>
      <c r="AK66" s="228"/>
      <c r="AL66" s="228"/>
    </row>
    <row r="67" spans="1:38">
      <c r="A67" s="141" t="s">
        <v>161</v>
      </c>
      <c r="B67" s="141"/>
      <c r="C67" s="141"/>
      <c r="D67" s="141"/>
      <c r="E67" s="141"/>
      <c r="F67" s="141"/>
      <c r="G67" s="141"/>
      <c r="H67" s="141"/>
      <c r="I67" s="141"/>
      <c r="J67" s="141"/>
      <c r="K67" s="141"/>
      <c r="L67" s="141"/>
      <c r="M67" s="141"/>
      <c r="N67" s="141"/>
      <c r="O67" s="141"/>
      <c r="P67" s="141"/>
      <c r="Q67" s="141"/>
      <c r="R67" s="141"/>
      <c r="S67" s="141"/>
      <c r="U67" s="141"/>
      <c r="V67" s="141"/>
      <c r="W67" s="141"/>
      <c r="X67" s="141"/>
      <c r="Y67" s="141"/>
      <c r="Z67" s="141"/>
      <c r="AA67" s="141"/>
      <c r="AB67" s="141"/>
      <c r="AC67" s="141"/>
      <c r="AD67" s="141"/>
      <c r="AE67" s="141"/>
      <c r="AF67" s="141"/>
      <c r="AG67" s="141"/>
      <c r="AH67" s="141"/>
      <c r="AI67" s="141"/>
      <c r="AJ67" s="141"/>
      <c r="AK67" s="141"/>
      <c r="AL67" s="141"/>
    </row>
    <row r="68" spans="1:38" s="4" customFormat="1" ht="13.5" customHeight="1">
      <c r="A68" s="269" t="s">
        <v>159</v>
      </c>
      <c r="B68" s="269"/>
      <c r="C68" s="269"/>
      <c r="D68" s="269"/>
      <c r="E68" s="269"/>
      <c r="F68" s="269"/>
      <c r="G68" s="269"/>
      <c r="H68" s="269"/>
      <c r="I68" s="269"/>
      <c r="J68" s="269"/>
      <c r="K68" s="269"/>
      <c r="L68" s="269"/>
      <c r="M68" s="269"/>
      <c r="N68" s="269"/>
      <c r="O68" s="269"/>
      <c r="P68" s="269"/>
      <c r="Q68" s="269"/>
      <c r="R68" s="269"/>
      <c r="S68" s="269"/>
      <c r="T68" s="269"/>
      <c r="U68" s="269"/>
      <c r="V68" s="269"/>
      <c r="W68" s="269"/>
      <c r="X68" s="269"/>
      <c r="Y68" s="269"/>
      <c r="Z68" s="269"/>
      <c r="AA68" s="269"/>
      <c r="AB68" s="269"/>
    </row>
    <row r="69" spans="1:38" s="4" customFormat="1" ht="11.25">
      <c r="A69" s="124" t="s">
        <v>73</v>
      </c>
      <c r="B69" s="18"/>
      <c r="C69" s="129"/>
      <c r="D69" s="131"/>
      <c r="E69" s="130"/>
      <c r="F69" s="131"/>
      <c r="G69" s="130"/>
      <c r="H69" s="131"/>
      <c r="I69" s="130"/>
      <c r="J69" s="130"/>
      <c r="K69" s="130"/>
      <c r="L69" s="130"/>
      <c r="M69" s="130"/>
      <c r="N69" s="130"/>
      <c r="O69" s="130"/>
      <c r="P69" s="130"/>
      <c r="Q69" s="130"/>
      <c r="R69" s="130"/>
      <c r="S69" s="130"/>
      <c r="T69" s="130"/>
      <c r="AC69" s="130"/>
      <c r="AD69" s="130"/>
      <c r="AE69" s="130"/>
      <c r="AF69" s="130"/>
      <c r="AG69" s="130"/>
      <c r="AH69" s="130"/>
      <c r="AI69" s="130"/>
      <c r="AJ69" s="130"/>
      <c r="AK69" s="130"/>
      <c r="AL69" s="130"/>
    </row>
    <row r="70" spans="1:38" s="4" customFormat="1" ht="11.25">
      <c r="A70" s="4" t="s">
        <v>95</v>
      </c>
      <c r="B70" s="122"/>
      <c r="C70" s="132"/>
      <c r="D70" s="123"/>
      <c r="E70" s="133"/>
      <c r="F70" s="123"/>
      <c r="G70" s="133"/>
      <c r="H70" s="123"/>
      <c r="I70" s="133"/>
      <c r="J70" s="133"/>
      <c r="K70" s="133"/>
      <c r="L70" s="133"/>
      <c r="M70" s="133"/>
      <c r="N70" s="133"/>
      <c r="O70" s="133"/>
      <c r="P70" s="133"/>
      <c r="Q70" s="133"/>
      <c r="R70" s="133"/>
      <c r="S70" s="133"/>
      <c r="T70" s="133"/>
      <c r="AC70" s="133"/>
      <c r="AD70" s="133"/>
      <c r="AE70" s="133"/>
      <c r="AF70" s="133"/>
      <c r="AG70" s="133"/>
      <c r="AH70" s="133"/>
      <c r="AI70" s="133"/>
      <c r="AJ70" s="133"/>
      <c r="AK70" s="133"/>
      <c r="AL70" s="133"/>
    </row>
    <row r="71" spans="1:38" s="4" customFormat="1" ht="11.25">
      <c r="A71" s="4" t="s">
        <v>207</v>
      </c>
      <c r="C71" s="134"/>
      <c r="E71" s="130"/>
      <c r="G71" s="130"/>
      <c r="I71" s="130"/>
      <c r="J71" s="130"/>
      <c r="K71" s="130"/>
      <c r="L71" s="130"/>
      <c r="M71" s="130"/>
      <c r="N71" s="130"/>
      <c r="O71" s="130"/>
      <c r="P71" s="130"/>
      <c r="Q71" s="130"/>
      <c r="R71" s="130"/>
      <c r="S71" s="130"/>
      <c r="T71" s="130"/>
      <c r="AC71" s="130"/>
      <c r="AD71" s="130"/>
      <c r="AE71" s="130"/>
      <c r="AF71" s="130"/>
      <c r="AG71" s="130"/>
      <c r="AH71" s="130"/>
      <c r="AI71" s="130"/>
      <c r="AJ71" s="130"/>
      <c r="AK71" s="130"/>
      <c r="AL71" s="130"/>
    </row>
    <row r="74" spans="1:38">
      <c r="A74" s="50"/>
      <c r="B74" s="93"/>
      <c r="C74" s="93"/>
    </row>
    <row r="75" spans="1:38">
      <c r="A75" s="50"/>
      <c r="B75" s="93"/>
      <c r="C75" s="93"/>
    </row>
    <row r="76" spans="1:38">
      <c r="A76" s="50"/>
      <c r="B76" s="93"/>
      <c r="C76" s="93"/>
    </row>
    <row r="77" spans="1:38">
      <c r="A77" s="50"/>
      <c r="B77" s="93"/>
      <c r="C77" s="93"/>
    </row>
    <row r="78" spans="1:38">
      <c r="A78" s="50"/>
      <c r="B78" s="93"/>
      <c r="C78" s="93"/>
    </row>
    <row r="79" spans="1:38">
      <c r="A79" s="50"/>
      <c r="B79" s="93"/>
      <c r="C79" s="93"/>
    </row>
    <row r="80" spans="1:38">
      <c r="A80" s="50"/>
      <c r="B80" s="93"/>
      <c r="C80" s="93"/>
    </row>
    <row r="81" spans="1:3">
      <c r="A81" s="50"/>
      <c r="B81" s="93"/>
      <c r="C81" s="93"/>
    </row>
    <row r="82" spans="1:3">
      <c r="A82" s="92"/>
      <c r="B82" s="92"/>
      <c r="C82" s="57"/>
    </row>
  </sheetData>
  <mergeCells count="25">
    <mergeCell ref="A1:AL1"/>
    <mergeCell ref="A68:AB68"/>
    <mergeCell ref="A4:A10"/>
    <mergeCell ref="W10:X10"/>
    <mergeCell ref="D10:E10"/>
    <mergeCell ref="U10:V10"/>
    <mergeCell ref="H10:I10"/>
    <mergeCell ref="AA10:AB10"/>
    <mergeCell ref="B10:C10"/>
    <mergeCell ref="F10:G10"/>
    <mergeCell ref="A66:AJ66"/>
    <mergeCell ref="Y10:Z10"/>
    <mergeCell ref="J10:K10"/>
    <mergeCell ref="L10:M10"/>
    <mergeCell ref="AC10:AD10"/>
    <mergeCell ref="B4:AJ4"/>
    <mergeCell ref="B7:S7"/>
    <mergeCell ref="U7:AL7"/>
    <mergeCell ref="AK10:AL10"/>
    <mergeCell ref="N10:O10"/>
    <mergeCell ref="AE10:AF10"/>
    <mergeCell ref="AG10:AH10"/>
    <mergeCell ref="AI10:AJ10"/>
    <mergeCell ref="P10:Q10"/>
    <mergeCell ref="R10:S10"/>
  </mergeCells>
  <printOptions horizontalCentered="1"/>
  <pageMargins left="0.78740157480314965" right="0.78740157480314965" top="0.78740157480314965" bottom="0.78740157480314965" header="0.39370078740157483" footer="0.39370078740157483"/>
  <pageSetup scale="75" orientation="portrait" r:id="rId1"/>
  <headerFooter alignWithMargins="0"/>
  <ignoredErrors>
    <ignoredError sqref="H20 AC38"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AL71"/>
  <sheetViews>
    <sheetView showGridLines="0" zoomScaleNormal="100" workbookViewId="0">
      <pane xSplit="1" ySplit="11" topLeftCell="B12" activePane="bottomRight" state="frozen"/>
      <selection activeCell="B13" sqref="B13"/>
      <selection pane="topRight" activeCell="B13" sqref="B13"/>
      <selection pane="bottomLeft" activeCell="B13" sqref="B13"/>
      <selection pane="bottomRight" activeCell="B12" sqref="B12"/>
    </sheetView>
  </sheetViews>
  <sheetFormatPr baseColWidth="10" defaultColWidth="11.42578125" defaultRowHeight="12.75"/>
  <cols>
    <col min="1" max="1" width="30.7109375" style="100" customWidth="1"/>
    <col min="2" max="2" width="8.7109375" style="100" customWidth="1"/>
    <col min="3" max="3" width="2.7109375" style="80" customWidth="1"/>
    <col min="4" max="4" width="8.7109375" style="100" customWidth="1"/>
    <col min="5" max="5" width="2.7109375" style="80" customWidth="1"/>
    <col min="6" max="6" width="8.7109375" style="100" customWidth="1"/>
    <col min="7" max="7" width="2.7109375" style="80" customWidth="1"/>
    <col min="8" max="8" width="8.7109375" style="100" customWidth="1"/>
    <col min="9" max="9" width="2.7109375" style="80" customWidth="1"/>
    <col min="10" max="10" width="8.7109375" style="80" customWidth="1"/>
    <col min="11" max="11" width="2.7109375" style="80" customWidth="1"/>
    <col min="12" max="12" width="8.7109375" style="80" customWidth="1"/>
    <col min="13" max="13" width="2.7109375" style="80" customWidth="1"/>
    <col min="14" max="14" width="8.7109375" style="80" customWidth="1"/>
    <col min="15" max="15" width="2.7109375" style="80" customWidth="1"/>
    <col min="16" max="16" width="8.7109375" style="80" customWidth="1"/>
    <col min="17" max="17" width="2.7109375" style="80" customWidth="1"/>
    <col min="18" max="18" width="7.5703125" style="80" bestFit="1" customWidth="1"/>
    <col min="19" max="19" width="2.7109375" style="80" customWidth="1"/>
    <col min="20" max="20" width="1.7109375" style="100" customWidth="1"/>
    <col min="21" max="21" width="8.7109375" style="100" customWidth="1"/>
    <col min="22" max="22" width="2.7109375" style="100" customWidth="1"/>
    <col min="23" max="23" width="8.7109375" style="100" customWidth="1"/>
    <col min="24" max="24" width="2.7109375" style="100" customWidth="1"/>
    <col min="25" max="25" width="8.7109375" style="100" customWidth="1"/>
    <col min="26" max="26" width="2.7109375" style="100" customWidth="1"/>
    <col min="27" max="27" width="8.7109375" style="100" customWidth="1"/>
    <col min="28" max="28" width="2.7109375" style="100" customWidth="1"/>
    <col min="29" max="29" width="8.7109375" style="80" customWidth="1"/>
    <col min="30" max="30" width="2.7109375" style="80" customWidth="1"/>
    <col min="31" max="31" width="8.7109375" style="80" customWidth="1"/>
    <col min="32" max="32" width="2.7109375" style="80" customWidth="1"/>
    <col min="33" max="33" width="8.7109375" style="80" customWidth="1"/>
    <col min="34" max="34" width="2.7109375" style="80" customWidth="1"/>
    <col min="35" max="35" width="8.7109375" style="80" customWidth="1"/>
    <col min="36" max="36" width="2.7109375" style="80" customWidth="1"/>
    <col min="37" max="37" width="6.85546875" style="80" customWidth="1"/>
    <col min="38" max="38" width="2.7109375" style="80" customWidth="1"/>
    <col min="39" max="16384" width="11.42578125" style="100"/>
  </cols>
  <sheetData>
    <row r="1" spans="1:38" ht="27" customHeight="1">
      <c r="A1" s="272" t="s">
        <v>202</v>
      </c>
      <c r="B1" s="272"/>
      <c r="C1" s="272"/>
      <c r="D1" s="272"/>
      <c r="E1" s="272"/>
      <c r="F1" s="272"/>
      <c r="G1" s="272"/>
      <c r="H1" s="272"/>
      <c r="I1" s="272"/>
      <c r="J1" s="272"/>
      <c r="K1" s="272"/>
      <c r="L1" s="272"/>
      <c r="M1" s="272"/>
      <c r="N1" s="272"/>
      <c r="O1" s="272"/>
      <c r="P1" s="272"/>
      <c r="Q1" s="272"/>
      <c r="R1" s="272"/>
      <c r="S1" s="272"/>
      <c r="T1" s="272"/>
      <c r="U1" s="272"/>
      <c r="V1" s="272"/>
      <c r="W1" s="272"/>
      <c r="X1" s="272"/>
      <c r="Y1" s="272"/>
      <c r="Z1" s="272"/>
      <c r="AA1" s="272"/>
      <c r="AB1" s="272"/>
      <c r="AC1" s="272"/>
      <c r="AD1" s="272"/>
      <c r="AE1" s="272"/>
      <c r="AF1" s="272"/>
      <c r="AG1" s="272"/>
      <c r="AH1" s="272"/>
      <c r="AI1" s="272"/>
      <c r="AJ1" s="272"/>
      <c r="AK1" s="272"/>
      <c r="AL1" s="272"/>
    </row>
    <row r="2" spans="1:38" ht="6" customHeight="1" thickBot="1">
      <c r="A2" s="102"/>
      <c r="B2" s="102"/>
      <c r="C2" s="237"/>
      <c r="D2" s="102"/>
      <c r="E2" s="234"/>
      <c r="F2" s="102"/>
      <c r="G2" s="234"/>
      <c r="H2" s="102"/>
      <c r="I2" s="234"/>
      <c r="J2" s="234"/>
      <c r="K2" s="234"/>
      <c r="L2" s="234"/>
      <c r="M2" s="234"/>
      <c r="N2" s="234"/>
      <c r="O2" s="234"/>
      <c r="P2" s="234"/>
      <c r="Q2" s="234"/>
      <c r="R2" s="234"/>
      <c r="S2" s="234"/>
      <c r="T2" s="102"/>
      <c r="U2" s="102"/>
      <c r="V2" s="102"/>
      <c r="W2" s="102"/>
      <c r="X2" s="102"/>
      <c r="Y2" s="102"/>
      <c r="Z2" s="102"/>
      <c r="AA2" s="102"/>
      <c r="AB2" s="102"/>
      <c r="AC2" s="234"/>
      <c r="AD2" s="234"/>
      <c r="AE2" s="234"/>
      <c r="AF2" s="234"/>
      <c r="AG2" s="234"/>
      <c r="AH2" s="234"/>
      <c r="AI2" s="234"/>
      <c r="AJ2" s="234"/>
      <c r="AK2" s="234"/>
      <c r="AL2" s="234"/>
    </row>
    <row r="3" spans="1:38" ht="6.6" customHeight="1">
      <c r="A3" s="235"/>
      <c r="B3" s="235"/>
      <c r="C3" s="236"/>
      <c r="D3" s="235"/>
      <c r="E3" s="232"/>
      <c r="F3" s="235"/>
      <c r="G3" s="232"/>
      <c r="H3" s="235"/>
      <c r="I3" s="232"/>
      <c r="J3" s="232"/>
      <c r="K3" s="232"/>
      <c r="L3" s="232"/>
      <c r="M3" s="232"/>
      <c r="N3" s="232"/>
      <c r="O3" s="232"/>
      <c r="P3" s="232"/>
      <c r="Q3" s="232"/>
      <c r="R3" s="232"/>
      <c r="S3" s="232"/>
      <c r="T3" s="235"/>
      <c r="U3" s="235"/>
      <c r="V3" s="235"/>
      <c r="W3" s="235"/>
      <c r="X3" s="235"/>
      <c r="Y3" s="235"/>
      <c r="Z3" s="235"/>
      <c r="AA3" s="235"/>
      <c r="AB3" s="235"/>
      <c r="AC3" s="232"/>
      <c r="AD3" s="232"/>
      <c r="AE3" s="232"/>
      <c r="AF3" s="232"/>
      <c r="AG3" s="232"/>
      <c r="AH3" s="232"/>
      <c r="AI3" s="232"/>
      <c r="AJ3" s="232"/>
      <c r="AK3" s="232"/>
      <c r="AL3" s="232"/>
    </row>
    <row r="4" spans="1:38" s="24" customFormat="1" ht="14.25" customHeight="1">
      <c r="A4" s="270" t="s">
        <v>46</v>
      </c>
      <c r="B4" s="264" t="s">
        <v>118</v>
      </c>
      <c r="C4" s="264"/>
      <c r="D4" s="264"/>
      <c r="E4" s="264"/>
      <c r="F4" s="264"/>
      <c r="G4" s="264"/>
      <c r="H4" s="264"/>
      <c r="I4" s="264"/>
      <c r="J4" s="264"/>
      <c r="K4" s="264"/>
      <c r="L4" s="264"/>
      <c r="M4" s="264"/>
      <c r="N4" s="264"/>
      <c r="O4" s="264"/>
      <c r="P4" s="264"/>
      <c r="Q4" s="264"/>
      <c r="R4" s="264"/>
      <c r="S4" s="264"/>
      <c r="T4" s="264"/>
      <c r="U4" s="264"/>
      <c r="V4" s="264"/>
      <c r="W4" s="264"/>
      <c r="X4" s="264"/>
      <c r="Y4" s="264"/>
      <c r="Z4" s="264"/>
      <c r="AA4" s="264"/>
      <c r="AB4" s="264"/>
      <c r="AC4" s="264"/>
      <c r="AD4" s="264"/>
      <c r="AE4" s="264"/>
      <c r="AF4" s="264"/>
      <c r="AG4" s="264"/>
      <c r="AH4" s="264"/>
      <c r="AI4" s="264"/>
      <c r="AJ4" s="264"/>
      <c r="AK4" s="227"/>
      <c r="AL4" s="227"/>
    </row>
    <row r="5" spans="1:38" s="24" customFormat="1" ht="6.6" customHeight="1">
      <c r="A5" s="270"/>
      <c r="B5" s="175"/>
      <c r="C5" s="176"/>
      <c r="D5" s="176"/>
      <c r="E5" s="176"/>
      <c r="F5" s="176"/>
      <c r="G5" s="176"/>
      <c r="H5" s="176"/>
      <c r="I5" s="176"/>
      <c r="J5" s="176"/>
      <c r="K5" s="176"/>
      <c r="L5" s="176"/>
      <c r="M5" s="176"/>
      <c r="N5" s="176"/>
      <c r="O5" s="176"/>
      <c r="P5" s="176"/>
      <c r="Q5" s="176"/>
      <c r="R5" s="176"/>
      <c r="S5" s="176"/>
      <c r="T5" s="176"/>
      <c r="U5" s="176"/>
      <c r="V5" s="176"/>
      <c r="W5" s="176"/>
      <c r="X5" s="176"/>
      <c r="Y5" s="176"/>
      <c r="Z5" s="176"/>
      <c r="AA5" s="176"/>
      <c r="AB5" s="176"/>
      <c r="AC5" s="176"/>
      <c r="AD5" s="176"/>
      <c r="AE5" s="176"/>
      <c r="AF5" s="176"/>
      <c r="AG5" s="176"/>
      <c r="AH5" s="176"/>
      <c r="AI5" s="176"/>
      <c r="AJ5" s="176"/>
      <c r="AK5" s="176"/>
      <c r="AL5" s="176"/>
    </row>
    <row r="6" spans="1:38" s="24" customFormat="1" ht="6.6" customHeight="1">
      <c r="A6" s="270"/>
      <c r="B6" s="177"/>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8"/>
    </row>
    <row r="7" spans="1:38" s="24" customFormat="1" ht="12.75" customHeight="1">
      <c r="A7" s="270"/>
      <c r="B7" s="267" t="s">
        <v>90</v>
      </c>
      <c r="C7" s="267"/>
      <c r="D7" s="267"/>
      <c r="E7" s="267"/>
      <c r="F7" s="267"/>
      <c r="G7" s="267"/>
      <c r="H7" s="267"/>
      <c r="I7" s="267"/>
      <c r="J7" s="267"/>
      <c r="K7" s="267"/>
      <c r="L7" s="267"/>
      <c r="M7" s="267"/>
      <c r="N7" s="267"/>
      <c r="O7" s="267"/>
      <c r="P7" s="267"/>
      <c r="Q7" s="267"/>
      <c r="R7" s="267"/>
      <c r="S7" s="226"/>
      <c r="T7" s="180"/>
      <c r="U7" s="267" t="s">
        <v>94</v>
      </c>
      <c r="V7" s="267"/>
      <c r="W7" s="267"/>
      <c r="X7" s="267"/>
      <c r="Y7" s="267"/>
      <c r="Z7" s="267"/>
      <c r="AA7" s="267"/>
      <c r="AB7" s="267"/>
      <c r="AC7" s="267"/>
      <c r="AD7" s="267"/>
      <c r="AE7" s="267"/>
      <c r="AF7" s="267"/>
      <c r="AG7" s="267"/>
      <c r="AH7" s="267"/>
      <c r="AI7" s="267"/>
      <c r="AJ7" s="267"/>
      <c r="AK7" s="267"/>
      <c r="AL7" s="267"/>
    </row>
    <row r="8" spans="1:38" s="24" customFormat="1" ht="6.6" customHeight="1">
      <c r="A8" s="270"/>
      <c r="B8" s="181"/>
      <c r="C8" s="181"/>
      <c r="D8" s="181"/>
      <c r="E8" s="181"/>
      <c r="F8" s="181"/>
      <c r="G8" s="181"/>
      <c r="H8" s="181"/>
      <c r="I8" s="181"/>
      <c r="J8" s="181"/>
      <c r="K8" s="181"/>
      <c r="L8" s="181"/>
      <c r="M8" s="181"/>
      <c r="N8" s="181"/>
      <c r="O8" s="181"/>
      <c r="P8" s="181"/>
      <c r="Q8" s="181"/>
      <c r="R8" s="181"/>
      <c r="S8" s="226"/>
      <c r="T8" s="180"/>
      <c r="U8" s="181"/>
      <c r="V8" s="181"/>
      <c r="W8" s="181"/>
      <c r="X8" s="181"/>
      <c r="Y8" s="181"/>
      <c r="Z8" s="181"/>
      <c r="AA8" s="181"/>
      <c r="AB8" s="181"/>
      <c r="AC8" s="181"/>
      <c r="AD8" s="181"/>
      <c r="AE8" s="181"/>
      <c r="AF8" s="181"/>
      <c r="AG8" s="181"/>
      <c r="AH8" s="181"/>
      <c r="AI8" s="181"/>
      <c r="AJ8" s="181"/>
      <c r="AK8" s="181"/>
      <c r="AL8" s="181"/>
    </row>
    <row r="9" spans="1:38" s="24" customFormat="1" ht="6.6" customHeight="1">
      <c r="A9" s="270"/>
      <c r="B9" s="179"/>
      <c r="C9" s="179"/>
      <c r="D9" s="184"/>
      <c r="E9" s="184"/>
      <c r="F9" s="184"/>
      <c r="G9" s="184"/>
      <c r="H9" s="184"/>
      <c r="I9" s="184"/>
      <c r="J9" s="192"/>
      <c r="K9" s="192"/>
      <c r="L9" s="192"/>
      <c r="M9" s="192"/>
      <c r="N9" s="220"/>
      <c r="O9" s="220"/>
      <c r="P9" s="224"/>
      <c r="Q9" s="224"/>
      <c r="R9" s="226"/>
      <c r="S9" s="226"/>
      <c r="T9" s="180"/>
      <c r="U9" s="179"/>
      <c r="V9" s="179"/>
      <c r="W9" s="179"/>
      <c r="X9" s="179"/>
      <c r="Y9" s="188"/>
      <c r="Z9" s="188"/>
      <c r="AA9" s="179"/>
      <c r="AB9" s="179"/>
      <c r="AC9" s="192"/>
      <c r="AD9" s="192"/>
      <c r="AE9" s="192"/>
      <c r="AF9" s="205"/>
      <c r="AG9" s="205"/>
      <c r="AH9" s="224"/>
      <c r="AI9" s="224"/>
      <c r="AJ9" s="192"/>
      <c r="AK9" s="226"/>
      <c r="AL9" s="226"/>
    </row>
    <row r="10" spans="1:38" s="24" customFormat="1" ht="13.5" customHeight="1">
      <c r="A10" s="270"/>
      <c r="B10" s="263">
        <v>2009</v>
      </c>
      <c r="C10" s="263"/>
      <c r="D10" s="263">
        <v>2010</v>
      </c>
      <c r="E10" s="263"/>
      <c r="F10" s="263">
        <v>2011</v>
      </c>
      <c r="G10" s="263"/>
      <c r="H10" s="263">
        <v>2012</v>
      </c>
      <c r="I10" s="263"/>
      <c r="J10" s="263">
        <v>2013</v>
      </c>
      <c r="K10" s="263"/>
      <c r="L10" s="263">
        <v>2014</v>
      </c>
      <c r="M10" s="263"/>
      <c r="N10" s="263">
        <v>2015</v>
      </c>
      <c r="O10" s="263"/>
      <c r="P10" s="263">
        <v>2016</v>
      </c>
      <c r="Q10" s="263"/>
      <c r="R10" s="263">
        <v>2017</v>
      </c>
      <c r="S10" s="263"/>
      <c r="T10" s="219"/>
      <c r="U10" s="263">
        <v>2009</v>
      </c>
      <c r="V10" s="263"/>
      <c r="W10" s="263">
        <v>2010</v>
      </c>
      <c r="X10" s="263"/>
      <c r="Y10" s="263">
        <v>2011</v>
      </c>
      <c r="Z10" s="263"/>
      <c r="AA10" s="263">
        <v>2012</v>
      </c>
      <c r="AB10" s="263"/>
      <c r="AC10" s="263">
        <v>2013</v>
      </c>
      <c r="AD10" s="263"/>
      <c r="AE10" s="263">
        <v>2014</v>
      </c>
      <c r="AF10" s="263"/>
      <c r="AG10" s="263">
        <v>2015</v>
      </c>
      <c r="AH10" s="263"/>
      <c r="AI10" s="263">
        <v>2016</v>
      </c>
      <c r="AJ10" s="263"/>
      <c r="AK10" s="263">
        <v>2017</v>
      </c>
      <c r="AL10" s="263"/>
    </row>
    <row r="11" spans="1:38" s="27" customFormat="1" ht="6.6" customHeight="1">
      <c r="A11" s="182"/>
      <c r="B11" s="182"/>
      <c r="C11" s="183"/>
      <c r="D11" s="182"/>
      <c r="E11" s="183"/>
      <c r="F11" s="182"/>
      <c r="G11" s="183"/>
      <c r="H11" s="182"/>
      <c r="I11" s="183"/>
      <c r="J11" s="183"/>
      <c r="K11" s="183"/>
      <c r="L11" s="183"/>
      <c r="M11" s="183"/>
      <c r="N11" s="183"/>
      <c r="O11" s="183"/>
      <c r="P11" s="183"/>
      <c r="Q11" s="183"/>
      <c r="R11" s="183"/>
      <c r="S11" s="183"/>
      <c r="T11" s="182"/>
      <c r="U11" s="182"/>
      <c r="V11" s="182"/>
      <c r="W11" s="182"/>
      <c r="X11" s="182"/>
      <c r="Y11" s="182"/>
      <c r="Z11" s="182"/>
      <c r="AA11" s="182"/>
      <c r="AB11" s="182"/>
      <c r="AC11" s="183"/>
      <c r="AD11" s="183"/>
      <c r="AE11" s="183"/>
      <c r="AF11" s="183"/>
      <c r="AG11" s="183"/>
      <c r="AH11" s="183"/>
      <c r="AI11" s="183"/>
      <c r="AJ11" s="183"/>
      <c r="AK11" s="183"/>
      <c r="AL11" s="183"/>
    </row>
    <row r="12" spans="1:38" s="27" customFormat="1" ht="6.6" customHeight="1">
      <c r="A12" s="25"/>
      <c r="B12" s="25"/>
      <c r="C12" s="26"/>
      <c r="D12" s="25"/>
      <c r="E12" s="26"/>
      <c r="F12" s="25"/>
      <c r="G12" s="26"/>
      <c r="H12" s="25"/>
      <c r="I12" s="26"/>
      <c r="J12" s="26"/>
      <c r="K12" s="26"/>
      <c r="L12" s="26"/>
      <c r="M12" s="26"/>
      <c r="N12" s="26"/>
      <c r="O12" s="26"/>
      <c r="P12" s="26"/>
      <c r="Q12" s="26"/>
      <c r="R12" s="26"/>
      <c r="S12" s="26"/>
      <c r="T12" s="25"/>
      <c r="U12" s="25"/>
      <c r="V12" s="25"/>
      <c r="W12" s="25"/>
      <c r="X12" s="25"/>
      <c r="Y12" s="25"/>
      <c r="Z12" s="25"/>
      <c r="AA12" s="25"/>
      <c r="AB12" s="25"/>
      <c r="AC12" s="26"/>
      <c r="AD12" s="26"/>
      <c r="AE12" s="26"/>
      <c r="AF12" s="26"/>
      <c r="AG12" s="26"/>
      <c r="AH12" s="26"/>
      <c r="AI12" s="26"/>
      <c r="AJ12" s="26"/>
      <c r="AK12" s="26"/>
      <c r="AL12" s="26"/>
    </row>
    <row r="13" spans="1:38" s="28" customFormat="1" ht="12">
      <c r="A13" s="185" t="s">
        <v>153</v>
      </c>
      <c r="B13" s="187">
        <v>16647.357848589563</v>
      </c>
      <c r="C13" s="167"/>
      <c r="D13" s="187">
        <v>19334.608914040215</v>
      </c>
      <c r="E13" s="167"/>
      <c r="F13" s="187">
        <v>22480.748393221038</v>
      </c>
      <c r="G13" s="167"/>
      <c r="H13" s="187">
        <v>24327</v>
      </c>
      <c r="I13" s="167"/>
      <c r="J13" s="187">
        <f>J15</f>
        <v>16132.027605608982</v>
      </c>
      <c r="K13" s="187"/>
      <c r="L13" s="187">
        <f t="shared" ref="L13:R13" si="0">L15</f>
        <v>24168.119027340934</v>
      </c>
      <c r="M13" s="187"/>
      <c r="N13" s="187">
        <f t="shared" si="0"/>
        <v>44925.915835089225</v>
      </c>
      <c r="O13" s="187"/>
      <c r="P13" s="187">
        <f t="shared" si="0"/>
        <v>35287.001576000002</v>
      </c>
      <c r="Q13" s="167"/>
      <c r="R13" s="187">
        <f t="shared" si="0"/>
        <v>25618.335063770792</v>
      </c>
      <c r="S13" s="167"/>
      <c r="T13" s="168"/>
      <c r="U13" s="169"/>
      <c r="V13" s="170"/>
      <c r="W13" s="169"/>
      <c r="X13" s="170"/>
      <c r="Y13" s="169"/>
      <c r="Z13" s="170"/>
      <c r="AA13" s="169"/>
      <c r="AB13" s="170"/>
      <c r="AC13" s="167"/>
      <c r="AD13" s="167"/>
      <c r="AE13" s="167"/>
      <c r="AF13" s="167"/>
      <c r="AG13" s="167"/>
      <c r="AH13" s="167"/>
      <c r="AI13" s="167"/>
      <c r="AJ13" s="167"/>
      <c r="AK13" s="167"/>
      <c r="AL13" s="167"/>
    </row>
    <row r="14" spans="1:38" s="33" customFormat="1" ht="6.6" customHeight="1">
      <c r="A14" s="29"/>
      <c r="B14" s="61"/>
      <c r="C14" s="60"/>
      <c r="D14" s="61"/>
      <c r="E14" s="60"/>
      <c r="F14" s="61"/>
      <c r="G14" s="60"/>
      <c r="H14" s="61"/>
      <c r="I14" s="60"/>
      <c r="J14" s="60"/>
      <c r="K14" s="60"/>
      <c r="L14" s="60"/>
      <c r="M14" s="60"/>
      <c r="N14" s="60"/>
      <c r="O14" s="60"/>
      <c r="P14" s="60"/>
      <c r="Q14" s="60"/>
      <c r="R14" s="60"/>
      <c r="S14" s="60"/>
      <c r="T14" s="125"/>
      <c r="U14" s="32"/>
      <c r="V14" s="32"/>
      <c r="W14" s="32"/>
      <c r="X14" s="125"/>
      <c r="Y14" s="32"/>
      <c r="Z14" s="125"/>
      <c r="AA14" s="32"/>
      <c r="AB14" s="125"/>
      <c r="AC14" s="60"/>
      <c r="AD14" s="60"/>
      <c r="AE14" s="60"/>
      <c r="AF14" s="60"/>
      <c r="AG14" s="60"/>
      <c r="AH14" s="60"/>
      <c r="AI14" s="60"/>
      <c r="AJ14" s="60"/>
      <c r="AK14" s="60"/>
      <c r="AL14" s="60"/>
    </row>
    <row r="15" spans="1:38" s="28" customFormat="1" ht="24">
      <c r="A15" s="12" t="s">
        <v>144</v>
      </c>
      <c r="B15" s="43">
        <v>16647.357848589563</v>
      </c>
      <c r="C15" s="38"/>
      <c r="D15" s="43">
        <v>19334.608914040215</v>
      </c>
      <c r="E15" s="38"/>
      <c r="F15" s="43">
        <v>22480.748393221038</v>
      </c>
      <c r="G15" s="38"/>
      <c r="H15" s="43">
        <v>24327</v>
      </c>
      <c r="I15" s="38"/>
      <c r="J15" s="43">
        <f>J16+J20+J21</f>
        <v>16132.027605608982</v>
      </c>
      <c r="K15" s="43"/>
      <c r="L15" s="43">
        <f t="shared" ref="L15:R15" si="1">L16+L20+L21</f>
        <v>24168.119027340934</v>
      </c>
      <c r="M15" s="43"/>
      <c r="N15" s="43">
        <f t="shared" si="1"/>
        <v>44925.915835089225</v>
      </c>
      <c r="O15" s="43"/>
      <c r="P15" s="43">
        <f t="shared" si="1"/>
        <v>35287.001576000002</v>
      </c>
      <c r="Q15" s="38"/>
      <c r="R15" s="43">
        <f t="shared" si="1"/>
        <v>25618.335063770792</v>
      </c>
      <c r="S15" s="38"/>
      <c r="T15" s="126"/>
      <c r="U15" s="106">
        <v>100</v>
      </c>
      <c r="V15" s="106"/>
      <c r="W15" s="106">
        <v>100</v>
      </c>
      <c r="X15" s="106"/>
      <c r="Y15" s="106">
        <v>100</v>
      </c>
      <c r="Z15" s="106"/>
      <c r="AA15" s="106">
        <v>100</v>
      </c>
      <c r="AB15" s="106"/>
      <c r="AC15" s="106">
        <f>AC16+AC20</f>
        <v>99.999999999999986</v>
      </c>
      <c r="AD15" s="106"/>
      <c r="AE15" s="106">
        <f t="shared" ref="AE15:AI15" si="2">AE16+AE20</f>
        <v>100</v>
      </c>
      <c r="AF15" s="106"/>
      <c r="AG15" s="106">
        <f t="shared" si="2"/>
        <v>99.999999999999986</v>
      </c>
      <c r="AH15" s="106"/>
      <c r="AI15" s="106">
        <f t="shared" si="2"/>
        <v>100</v>
      </c>
      <c r="AJ15" s="38"/>
      <c r="AK15" s="106">
        <f>AK16+AK20</f>
        <v>100</v>
      </c>
      <c r="AL15" s="38"/>
    </row>
    <row r="16" spans="1:38" s="52" customFormat="1" ht="12">
      <c r="A16" s="121" t="s">
        <v>67</v>
      </c>
      <c r="B16" s="37">
        <v>787.81443651934569</v>
      </c>
      <c r="C16" s="38"/>
      <c r="D16" s="37">
        <v>1379.3666680124782</v>
      </c>
      <c r="E16" s="38"/>
      <c r="F16" s="37">
        <v>2320.3860922011472</v>
      </c>
      <c r="G16" s="38"/>
      <c r="H16" s="37">
        <v>6472</v>
      </c>
      <c r="I16" s="38"/>
      <c r="J16" s="37">
        <f>SUM(J17:J19)</f>
        <v>1949.2090967938561</v>
      </c>
      <c r="K16" s="37"/>
      <c r="L16" s="37">
        <f t="shared" ref="L16" si="3">SUM(L17:L19)</f>
        <v>2549.5030915511629</v>
      </c>
      <c r="M16" s="37"/>
      <c r="N16" s="37">
        <f>SUM(N17:N19)</f>
        <v>3350.5578837993075</v>
      </c>
      <c r="O16" s="37"/>
      <c r="P16" s="37">
        <f>SUM(P17:P19)</f>
        <v>2862.3870580000003</v>
      </c>
      <c r="Q16" s="37"/>
      <c r="R16" s="37">
        <f>SUM(R17:R19)</f>
        <v>1731.5161721625291</v>
      </c>
      <c r="S16" s="37"/>
      <c r="T16" s="127"/>
      <c r="U16" s="108">
        <v>4.7323692064809721</v>
      </c>
      <c r="V16" s="108"/>
      <c r="W16" s="108">
        <v>7.1341844779225063</v>
      </c>
      <c r="X16" s="111"/>
      <c r="Y16" s="108">
        <v>10.321658565872516</v>
      </c>
      <c r="Z16" s="111"/>
      <c r="AA16" s="109">
        <v>26.669963324679607</v>
      </c>
      <c r="AB16" s="111"/>
      <c r="AC16" s="164">
        <f>SUM(AC17:AC19)</f>
        <v>12.102159643140311</v>
      </c>
      <c r="AD16" s="164"/>
      <c r="AE16" s="164">
        <f t="shared" ref="AE16" si="4">SUM(AE17:AE19)</f>
        <v>10.635131577044064</v>
      </c>
      <c r="AF16" s="164"/>
      <c r="AG16" s="164">
        <f>SUM(AG17:AG19)</f>
        <v>7.6201269405246483</v>
      </c>
      <c r="AH16" s="164"/>
      <c r="AI16" s="164">
        <f>SUM(AI17:AI19)</f>
        <v>9.1941213575276848</v>
      </c>
      <c r="AJ16" s="38"/>
      <c r="AK16" s="164">
        <f>SUM(AK17:AK19)</f>
        <v>7.559505462775892</v>
      </c>
      <c r="AL16" s="38"/>
    </row>
    <row r="17" spans="1:38" s="24" customFormat="1" ht="12">
      <c r="A17" s="142" t="s">
        <v>147</v>
      </c>
      <c r="B17" s="37">
        <v>0</v>
      </c>
      <c r="C17" s="38"/>
      <c r="D17" s="37">
        <v>27.609103157894737</v>
      </c>
      <c r="E17" s="38" t="s">
        <v>72</v>
      </c>
      <c r="F17" s="37">
        <v>5.6604997319999999</v>
      </c>
      <c r="G17" s="38" t="s">
        <v>72</v>
      </c>
      <c r="H17" s="37">
        <v>42</v>
      </c>
      <c r="I17" s="38" t="s">
        <v>72</v>
      </c>
      <c r="J17" s="37">
        <v>29.885851807687143</v>
      </c>
      <c r="K17" s="37" t="s">
        <v>72</v>
      </c>
      <c r="L17" s="37">
        <v>45.725160932173132</v>
      </c>
      <c r="M17" s="37" t="s">
        <v>72</v>
      </c>
      <c r="N17" s="37">
        <v>195.13942880834344</v>
      </c>
      <c r="O17" s="37" t="s">
        <v>72</v>
      </c>
      <c r="P17" s="37">
        <v>135.04767709999999</v>
      </c>
      <c r="Q17" s="37" t="s">
        <v>72</v>
      </c>
      <c r="R17" s="37">
        <v>80.737837157333345</v>
      </c>
      <c r="S17" s="251" t="s">
        <v>72</v>
      </c>
      <c r="T17" s="127"/>
      <c r="U17" s="108">
        <v>0</v>
      </c>
      <c r="V17" s="108"/>
      <c r="W17" s="108">
        <v>0.1427962845312368</v>
      </c>
      <c r="X17" s="108"/>
      <c r="Y17" s="108">
        <v>2.5179320692485917E-2</v>
      </c>
      <c r="Z17" s="108"/>
      <c r="AA17" s="109">
        <v>0.1730745456793176</v>
      </c>
      <c r="AB17" s="108"/>
      <c r="AC17" s="164">
        <f>J17/($J$15-$J$21)*100</f>
        <v>0.18555389990882751</v>
      </c>
      <c r="AD17" s="164"/>
      <c r="AE17" s="164">
        <f>L17/($L$15-$L$21)*100</f>
        <v>0.190740346425431</v>
      </c>
      <c r="AF17" s="164"/>
      <c r="AG17" s="164">
        <f>N17/($N$15-$N$21)*100</f>
        <v>0.44380287408582419</v>
      </c>
      <c r="AH17" s="164"/>
      <c r="AI17" s="164">
        <f>P17/($P$15-$P$21)*100</f>
        <v>0.43377946697997266</v>
      </c>
      <c r="AJ17" s="38"/>
      <c r="AK17" s="164">
        <f>R17/($R$15-$R$21)*100</f>
        <v>0.35248768152208881</v>
      </c>
      <c r="AL17" s="38"/>
    </row>
    <row r="18" spans="1:38" s="24" customFormat="1" ht="12">
      <c r="A18" s="142" t="s">
        <v>16</v>
      </c>
      <c r="B18" s="37">
        <v>340.13771381666663</v>
      </c>
      <c r="C18" s="38"/>
      <c r="D18" s="37">
        <v>163.81379623920418</v>
      </c>
      <c r="E18" s="38" t="s">
        <v>72</v>
      </c>
      <c r="F18" s="37">
        <v>622.73521477194561</v>
      </c>
      <c r="G18" s="38"/>
      <c r="H18" s="37">
        <v>1512</v>
      </c>
      <c r="I18" s="38"/>
      <c r="J18" s="37">
        <v>692.33672596757754</v>
      </c>
      <c r="K18" s="37"/>
      <c r="L18" s="37">
        <v>840.96856900433761</v>
      </c>
      <c r="M18" s="37"/>
      <c r="N18" s="37">
        <v>1098.0943561849517</v>
      </c>
      <c r="O18" s="37"/>
      <c r="P18" s="37">
        <v>623.76210590000005</v>
      </c>
      <c r="Q18" s="37"/>
      <c r="R18" s="37">
        <v>666.95429710259248</v>
      </c>
      <c r="S18" s="37"/>
      <c r="T18" s="127"/>
      <c r="U18" s="108">
        <v>2.0431933818583983</v>
      </c>
      <c r="V18" s="108"/>
      <c r="W18" s="108">
        <v>0.84725683859189671</v>
      </c>
      <c r="X18" s="108"/>
      <c r="Y18" s="108">
        <v>2.7700822227062885</v>
      </c>
      <c r="Z18" s="108"/>
      <c r="AA18" s="109">
        <v>6.2306836444554339</v>
      </c>
      <c r="AB18" s="108"/>
      <c r="AC18" s="164">
        <f t="shared" ref="AC18:AC20" si="5">J18/($J$15-$J$21)*100</f>
        <v>4.2985483693106472</v>
      </c>
      <c r="AD18" s="38"/>
      <c r="AE18" s="164">
        <f t="shared" ref="AE18:AE19" si="6">L18/($L$15-$L$21)*100</f>
        <v>3.5080606150895144</v>
      </c>
      <c r="AF18" s="164"/>
      <c r="AG18" s="164">
        <f t="shared" ref="AG18:AG19" si="7">N18/($N$15-$N$21)*100</f>
        <v>2.4973806383893011</v>
      </c>
      <c r="AH18" s="164"/>
      <c r="AI18" s="164">
        <f t="shared" ref="AI18:AI20" si="8">P18/($P$15-$P$21)*100</f>
        <v>2.0035531127221984</v>
      </c>
      <c r="AJ18" s="38"/>
      <c r="AK18" s="164">
        <f>R18/($R$15-$R$21)*100</f>
        <v>2.9118091609112904</v>
      </c>
      <c r="AL18" s="38"/>
    </row>
    <row r="19" spans="1:38" s="24" customFormat="1" ht="12">
      <c r="A19" s="142" t="s">
        <v>17</v>
      </c>
      <c r="B19" s="37">
        <v>447.676722702679</v>
      </c>
      <c r="C19" s="38"/>
      <c r="D19" s="37">
        <v>1187.9437686153792</v>
      </c>
      <c r="E19" s="38"/>
      <c r="F19" s="37">
        <v>1691.9903776972014</v>
      </c>
      <c r="G19" s="38"/>
      <c r="H19" s="37">
        <v>4918</v>
      </c>
      <c r="I19" s="38"/>
      <c r="J19" s="37">
        <v>1226.9865190185915</v>
      </c>
      <c r="K19" s="37"/>
      <c r="L19" s="37">
        <v>1662.8093616146521</v>
      </c>
      <c r="M19" s="37"/>
      <c r="N19" s="37">
        <v>2057.3240988060124</v>
      </c>
      <c r="O19" s="37"/>
      <c r="P19" s="37">
        <v>2103.5772750000001</v>
      </c>
      <c r="Q19" s="37"/>
      <c r="R19" s="37">
        <v>983.82403790260321</v>
      </c>
      <c r="S19" s="37"/>
      <c r="T19" s="127"/>
      <c r="U19" s="108">
        <v>2.689175824622573</v>
      </c>
      <c r="V19" s="108"/>
      <c r="W19" s="108">
        <v>6.1441313547993728</v>
      </c>
      <c r="X19" s="108"/>
      <c r="Y19" s="108">
        <v>7.5263970224737413</v>
      </c>
      <c r="Z19" s="108"/>
      <c r="AA19" s="109">
        <v>20.266205134544855</v>
      </c>
      <c r="AB19" s="108"/>
      <c r="AC19" s="164">
        <f t="shared" si="5"/>
        <v>7.6180573739208377</v>
      </c>
      <c r="AD19" s="38"/>
      <c r="AE19" s="164">
        <f t="shared" si="6"/>
        <v>6.9363306155291182</v>
      </c>
      <c r="AF19" s="164"/>
      <c r="AG19" s="164">
        <f t="shared" si="7"/>
        <v>4.6789434280495232</v>
      </c>
      <c r="AH19" s="164"/>
      <c r="AI19" s="164">
        <f t="shared" si="8"/>
        <v>6.7567887778255136</v>
      </c>
      <c r="AJ19" s="38"/>
      <c r="AK19" s="164">
        <f>R19/($R$15-$R$21)*100</f>
        <v>4.2952086203425122</v>
      </c>
      <c r="AL19" s="38"/>
    </row>
    <row r="20" spans="1:38" s="52" customFormat="1" ht="12">
      <c r="A20" s="121" t="s">
        <v>66</v>
      </c>
      <c r="B20" s="37">
        <v>15859.543412070218</v>
      </c>
      <c r="C20" s="38"/>
      <c r="D20" s="37">
        <v>17955.242246027738</v>
      </c>
      <c r="E20" s="38"/>
      <c r="F20" s="37">
        <v>20160.36230101989</v>
      </c>
      <c r="G20" s="38"/>
      <c r="H20" s="37">
        <v>17795</v>
      </c>
      <c r="I20" s="38"/>
      <c r="J20" s="37">
        <v>14157.082294748789</v>
      </c>
      <c r="K20" s="37"/>
      <c r="L20" s="37">
        <v>21422.960935638366</v>
      </c>
      <c r="M20" s="37"/>
      <c r="N20" s="37">
        <v>40619.285531547001</v>
      </c>
      <c r="O20" s="37"/>
      <c r="P20" s="37">
        <v>28270.409070000002</v>
      </c>
      <c r="Q20" s="37"/>
      <c r="R20" s="37">
        <v>21173.635238717023</v>
      </c>
      <c r="S20" s="37"/>
      <c r="T20" s="127"/>
      <c r="U20" s="108">
        <v>95.267630793519032</v>
      </c>
      <c r="V20" s="108"/>
      <c r="W20" s="108">
        <v>92.865815522077497</v>
      </c>
      <c r="X20" s="111"/>
      <c r="Y20" s="108">
        <v>89.678341434127489</v>
      </c>
      <c r="Z20" s="111"/>
      <c r="AA20" s="109">
        <v>73.3300366753204</v>
      </c>
      <c r="AB20" s="111"/>
      <c r="AC20" s="164">
        <f t="shared" si="5"/>
        <v>87.897840356859675</v>
      </c>
      <c r="AD20" s="38"/>
      <c r="AE20" s="164">
        <f>L20/($L$15-$L$21)*100</f>
        <v>89.364868422955936</v>
      </c>
      <c r="AF20" s="164"/>
      <c r="AG20" s="164">
        <f>N20/($N$15-$N$21)*100</f>
        <v>92.379873059475344</v>
      </c>
      <c r="AH20" s="164"/>
      <c r="AI20" s="164">
        <f t="shared" si="8"/>
        <v>90.805878642472322</v>
      </c>
      <c r="AJ20" s="38"/>
      <c r="AK20" s="164">
        <f>R20/($R$15-$R$21)*100</f>
        <v>92.440494537224112</v>
      </c>
      <c r="AL20" s="38"/>
    </row>
    <row r="21" spans="1:38" s="52" customFormat="1" ht="12">
      <c r="A21" s="121" t="s">
        <v>3</v>
      </c>
      <c r="B21" s="37">
        <v>0</v>
      </c>
      <c r="C21" s="38"/>
      <c r="D21" s="37">
        <v>0</v>
      </c>
      <c r="E21" s="38"/>
      <c r="F21" s="37">
        <v>0</v>
      </c>
      <c r="G21" s="38"/>
      <c r="H21" s="37">
        <v>60</v>
      </c>
      <c r="I21" s="38" t="s">
        <v>72</v>
      </c>
      <c r="J21" s="37">
        <v>25.736214066336892</v>
      </c>
      <c r="K21" s="38" t="s">
        <v>72</v>
      </c>
      <c r="L21" s="37">
        <v>195.65500015140441</v>
      </c>
      <c r="M21" s="37"/>
      <c r="N21" s="37">
        <v>956.07241974291185</v>
      </c>
      <c r="O21" s="37"/>
      <c r="P21" s="37">
        <v>4154.2054479999997</v>
      </c>
      <c r="Q21" s="37"/>
      <c r="R21" s="37">
        <v>2713.1836528912377</v>
      </c>
      <c r="S21" s="37"/>
      <c r="T21" s="127"/>
      <c r="U21" s="37">
        <v>0</v>
      </c>
      <c r="V21" s="38"/>
      <c r="W21" s="37">
        <v>0</v>
      </c>
      <c r="X21" s="38"/>
      <c r="Y21" s="37">
        <v>0</v>
      </c>
      <c r="Z21" s="111"/>
      <c r="AA21" s="104" t="s">
        <v>81</v>
      </c>
      <c r="AB21" s="111"/>
      <c r="AC21" s="104" t="s">
        <v>81</v>
      </c>
      <c r="AD21" s="38"/>
      <c r="AE21" s="104" t="s">
        <v>81</v>
      </c>
      <c r="AF21" s="104"/>
      <c r="AG21" s="104" t="s">
        <v>81</v>
      </c>
      <c r="AH21" s="104"/>
      <c r="AI21" s="104" t="s">
        <v>81</v>
      </c>
      <c r="AJ21" s="38"/>
      <c r="AK21" s="104" t="s">
        <v>81</v>
      </c>
      <c r="AL21" s="38"/>
    </row>
    <row r="22" spans="1:38" s="24" customFormat="1" ht="6.6" customHeight="1">
      <c r="A22" s="27"/>
      <c r="B22" s="37"/>
      <c r="C22" s="38"/>
      <c r="D22" s="37"/>
      <c r="E22" s="38"/>
      <c r="F22" s="37"/>
      <c r="G22" s="38"/>
      <c r="H22" s="37"/>
      <c r="I22" s="38"/>
      <c r="J22" s="38"/>
      <c r="K22" s="38"/>
      <c r="L22" s="38"/>
      <c r="M22" s="38"/>
      <c r="N22" s="38"/>
      <c r="O22" s="38"/>
      <c r="P22" s="38"/>
      <c r="Q22" s="38"/>
      <c r="R22" s="38"/>
      <c r="S22" s="38"/>
      <c r="T22" s="127"/>
      <c r="U22" s="108"/>
      <c r="V22" s="108"/>
      <c r="W22" s="108"/>
      <c r="X22" s="108"/>
      <c r="Y22" s="108"/>
      <c r="Z22" s="108"/>
      <c r="AA22" s="108"/>
      <c r="AB22" s="108"/>
      <c r="AC22" s="38"/>
      <c r="AD22" s="38"/>
      <c r="AE22" s="38"/>
      <c r="AF22" s="38"/>
      <c r="AG22" s="38"/>
      <c r="AH22" s="38"/>
      <c r="AI22" s="38"/>
      <c r="AJ22" s="38"/>
      <c r="AK22" s="38"/>
      <c r="AL22" s="38"/>
    </row>
    <row r="23" spans="1:38" s="28" customFormat="1" ht="49.5">
      <c r="A23" s="12" t="s">
        <v>115</v>
      </c>
      <c r="B23" s="43">
        <v>16647.35784858957</v>
      </c>
      <c r="C23" s="34"/>
      <c r="D23" s="43">
        <v>19334.608914040258</v>
      </c>
      <c r="E23" s="34"/>
      <c r="F23" s="43">
        <v>22480.748393220983</v>
      </c>
      <c r="G23" s="34"/>
      <c r="H23" s="43">
        <v>24327</v>
      </c>
      <c r="I23" s="34"/>
      <c r="J23" s="43">
        <f>SUM(J24:J27)</f>
        <v>16132.02760560899</v>
      </c>
      <c r="K23" s="43"/>
      <c r="L23" s="43">
        <f t="shared" ref="L23:R23" si="9">SUM(L24:L27)</f>
        <v>24168.119027340948</v>
      </c>
      <c r="M23" s="43"/>
      <c r="N23" s="43">
        <f t="shared" si="9"/>
        <v>44925.915835089232</v>
      </c>
      <c r="O23" s="43"/>
      <c r="P23" s="43">
        <f t="shared" si="9"/>
        <v>35287.001573299996</v>
      </c>
      <c r="Q23" s="34"/>
      <c r="R23" s="43">
        <f t="shared" si="9"/>
        <v>25618.335063770795</v>
      </c>
      <c r="S23" s="34"/>
      <c r="T23" s="126"/>
      <c r="U23" s="106">
        <v>100.00000000000006</v>
      </c>
      <c r="V23" s="106"/>
      <c r="W23" s="106">
        <v>100.00000000000023</v>
      </c>
      <c r="X23" s="106"/>
      <c r="Y23" s="106">
        <v>99.999999999999744</v>
      </c>
      <c r="Z23" s="106"/>
      <c r="AA23" s="106">
        <v>100</v>
      </c>
      <c r="AB23" s="106"/>
      <c r="AC23" s="106">
        <f>SUM(AC24:AC26)</f>
        <v>99.999999999999986</v>
      </c>
      <c r="AD23" s="106"/>
      <c r="AE23" s="106">
        <f>SUM(AE24:AE26)</f>
        <v>100</v>
      </c>
      <c r="AF23" s="106"/>
      <c r="AG23" s="106">
        <f t="shared" ref="AG23:AI23" si="10">SUM(AG24:AG26)</f>
        <v>99.999999999999986</v>
      </c>
      <c r="AH23" s="106"/>
      <c r="AI23" s="106">
        <f t="shared" si="10"/>
        <v>100</v>
      </c>
      <c r="AJ23" s="34"/>
      <c r="AK23" s="106">
        <f t="shared" ref="AK23" si="11">SUM(AK24:AK26)</f>
        <v>100</v>
      </c>
      <c r="AL23" s="34"/>
    </row>
    <row r="24" spans="1:38" s="24" customFormat="1" ht="12">
      <c r="A24" s="121" t="s">
        <v>42</v>
      </c>
      <c r="B24" s="37">
        <v>16123.622924742414</v>
      </c>
      <c r="C24" s="38"/>
      <c r="D24" s="37">
        <v>18568.171737899167</v>
      </c>
      <c r="E24" s="38"/>
      <c r="F24" s="37">
        <v>21316.416428506702</v>
      </c>
      <c r="G24" s="38"/>
      <c r="H24" s="37">
        <v>21045</v>
      </c>
      <c r="I24" s="38"/>
      <c r="J24" s="37">
        <v>14853.336982359482</v>
      </c>
      <c r="K24" s="38"/>
      <c r="L24" s="37">
        <v>22954.097402760199</v>
      </c>
      <c r="M24" s="38"/>
      <c r="N24" s="37">
        <v>41793.685445110619</v>
      </c>
      <c r="O24" s="38"/>
      <c r="P24" s="37">
        <v>29941.42513</v>
      </c>
      <c r="Q24" s="38"/>
      <c r="R24" s="37">
        <v>21937.063023264713</v>
      </c>
      <c r="S24" s="38"/>
      <c r="T24" s="127"/>
      <c r="U24" s="108">
        <v>96.85394566146411</v>
      </c>
      <c r="V24" s="108"/>
      <c r="W24" s="108">
        <v>96.035931321142556</v>
      </c>
      <c r="X24" s="108"/>
      <c r="Y24" s="108">
        <v>94.820759770322255</v>
      </c>
      <c r="Z24" s="108"/>
      <c r="AA24" s="109">
        <v>86.558631184962778</v>
      </c>
      <c r="AB24" s="108"/>
      <c r="AC24" s="164">
        <f>J24/$J$23*100</f>
        <v>92.07359016169228</v>
      </c>
      <c r="AD24" s="164"/>
      <c r="AE24" s="164">
        <f>L24/($L$23-$L$27)*100</f>
        <v>95.279239059408482</v>
      </c>
      <c r="AF24" s="164"/>
      <c r="AG24" s="164">
        <f>N24/($N$23-$N$27)*100</f>
        <v>93.982245822791157</v>
      </c>
      <c r="AH24" s="164"/>
      <c r="AI24" s="164">
        <f>P24/($P$23-$P$27)*100</f>
        <v>93.296161535224059</v>
      </c>
      <c r="AJ24" s="38"/>
      <c r="AK24" s="164">
        <f>R24/($R$23-$R$27)*100</f>
        <v>94.015312196048527</v>
      </c>
      <c r="AL24" s="38"/>
    </row>
    <row r="25" spans="1:38" s="24" customFormat="1" ht="12">
      <c r="A25" s="121" t="s">
        <v>43</v>
      </c>
      <c r="B25" s="37">
        <v>308.71797087277173</v>
      </c>
      <c r="C25" s="38"/>
      <c r="D25" s="37">
        <v>562.96110106677327</v>
      </c>
      <c r="E25" s="38"/>
      <c r="F25" s="37">
        <v>782.65778057578791</v>
      </c>
      <c r="G25" s="38"/>
      <c r="H25" s="37">
        <v>2322</v>
      </c>
      <c r="I25" s="38"/>
      <c r="J25" s="37">
        <v>847.82376362245327</v>
      </c>
      <c r="K25" s="38"/>
      <c r="L25" s="37">
        <v>871.67080960618887</v>
      </c>
      <c r="M25" s="38"/>
      <c r="N25" s="37">
        <v>1818.0278134212681</v>
      </c>
      <c r="O25" s="38"/>
      <c r="P25" s="37">
        <v>1579.268986</v>
      </c>
      <c r="Q25" s="38"/>
      <c r="R25" s="37">
        <v>849.85268204075089</v>
      </c>
      <c r="S25" s="38"/>
      <c r="T25" s="127"/>
      <c r="U25" s="108">
        <v>1.8544562667578368</v>
      </c>
      <c r="V25" s="108"/>
      <c r="W25" s="108">
        <v>2.9116756566923252</v>
      </c>
      <c r="X25" s="108"/>
      <c r="Y25" s="108">
        <v>3.4814578540089647</v>
      </c>
      <c r="Z25" s="108"/>
      <c r="AA25" s="109">
        <v>9.5504462633159211</v>
      </c>
      <c r="AB25" s="108"/>
      <c r="AC25" s="164">
        <f t="shared" ref="AC25:AC26" si="12">J25/$J$23*100</f>
        <v>5.255531321603188</v>
      </c>
      <c r="AD25" s="38"/>
      <c r="AE25" s="164">
        <f t="shared" ref="AE25:AE26" si="13">L25/($L$23-$L$27)*100</f>
        <v>3.6181832808459422</v>
      </c>
      <c r="AF25" s="164"/>
      <c r="AG25" s="164">
        <f t="shared" ref="AG25:AG26" si="14">N25/($N$23-$N$27)*100</f>
        <v>4.0882333073504542</v>
      </c>
      <c r="AH25" s="164"/>
      <c r="AI25" s="164">
        <f t="shared" ref="AI25:AI26" si="15">P25/($P$23-$P$27)*100</f>
        <v>4.9209325803866815</v>
      </c>
      <c r="AJ25" s="38"/>
      <c r="AK25" s="164">
        <f>R25/($R$23-$R$27)*100</f>
        <v>3.6421997392256031</v>
      </c>
      <c r="AL25" s="38"/>
    </row>
    <row r="26" spans="1:38" s="24" customFormat="1" ht="12">
      <c r="A26" s="121" t="s">
        <v>74</v>
      </c>
      <c r="B26" s="37">
        <v>215.01695297438511</v>
      </c>
      <c r="C26" s="143" t="s">
        <v>72</v>
      </c>
      <c r="D26" s="37">
        <v>203.47607507431883</v>
      </c>
      <c r="E26" s="38"/>
      <c r="F26" s="37">
        <v>381.67418413849248</v>
      </c>
      <c r="G26" s="38"/>
      <c r="H26" s="37">
        <v>946</v>
      </c>
      <c r="I26" s="38"/>
      <c r="J26" s="37">
        <v>430.86685962705371</v>
      </c>
      <c r="K26" s="38"/>
      <c r="L26" s="37">
        <v>265.62633419151183</v>
      </c>
      <c r="M26" s="38"/>
      <c r="N26" s="37">
        <v>858.05342901351548</v>
      </c>
      <c r="O26" s="38"/>
      <c r="P26" s="37">
        <v>572.18584529999998</v>
      </c>
      <c r="Q26" s="38"/>
      <c r="R26" s="37">
        <v>546.58445637004024</v>
      </c>
      <c r="S26" s="38"/>
      <c r="T26" s="127"/>
      <c r="U26" s="108">
        <v>1.2915980717781126</v>
      </c>
      <c r="V26" s="108"/>
      <c r="W26" s="108">
        <v>1.0523930221653492</v>
      </c>
      <c r="X26" s="108"/>
      <c r="Y26" s="108">
        <v>1.6977823756685277</v>
      </c>
      <c r="Z26" s="108"/>
      <c r="AA26" s="109">
        <v>3.8909225517213013</v>
      </c>
      <c r="AB26" s="108"/>
      <c r="AC26" s="164">
        <f t="shared" si="12"/>
        <v>2.6708785167045241</v>
      </c>
      <c r="AD26" s="38"/>
      <c r="AE26" s="164">
        <f t="shared" si="13"/>
        <v>1.1025776597455779</v>
      </c>
      <c r="AF26" s="164"/>
      <c r="AG26" s="164">
        <f t="shared" si="14"/>
        <v>1.9295208698583737</v>
      </c>
      <c r="AH26" s="164"/>
      <c r="AI26" s="164">
        <f t="shared" si="15"/>
        <v>1.782905884389262</v>
      </c>
      <c r="AJ26" s="38"/>
      <c r="AK26" s="164">
        <f>R26/($R$23-$R$27)*100</f>
        <v>2.3424880647258699</v>
      </c>
      <c r="AL26" s="38"/>
    </row>
    <row r="27" spans="1:38" s="24" customFormat="1" ht="12">
      <c r="A27" s="121" t="s">
        <v>3</v>
      </c>
      <c r="B27" s="37">
        <v>0</v>
      </c>
      <c r="C27" s="143"/>
      <c r="D27" s="37">
        <v>0</v>
      </c>
      <c r="E27" s="38"/>
      <c r="F27" s="37">
        <v>0</v>
      </c>
      <c r="G27" s="38"/>
      <c r="H27" s="37">
        <v>14</v>
      </c>
      <c r="I27" s="38" t="s">
        <v>72</v>
      </c>
      <c r="J27" s="37">
        <v>0</v>
      </c>
      <c r="K27" s="38"/>
      <c r="L27" s="37">
        <v>76.724480783051717</v>
      </c>
      <c r="M27" s="38" t="s">
        <v>72</v>
      </c>
      <c r="N27" s="37">
        <v>456.14914754382079</v>
      </c>
      <c r="O27" s="38" t="s">
        <v>72</v>
      </c>
      <c r="P27" s="37">
        <v>3194.1216119999999</v>
      </c>
      <c r="Q27" s="38"/>
      <c r="R27" s="37">
        <v>2284.8349020952933</v>
      </c>
      <c r="S27" s="38"/>
      <c r="T27" s="127"/>
      <c r="U27" s="37">
        <v>0</v>
      </c>
      <c r="V27" s="143"/>
      <c r="W27" s="37">
        <v>0</v>
      </c>
      <c r="X27" s="38"/>
      <c r="Y27" s="37">
        <v>0</v>
      </c>
      <c r="Z27" s="108"/>
      <c r="AA27" s="104" t="s">
        <v>81</v>
      </c>
      <c r="AB27" s="108"/>
      <c r="AC27" s="37">
        <v>0</v>
      </c>
      <c r="AD27" s="38"/>
      <c r="AE27" s="104" t="s">
        <v>81</v>
      </c>
      <c r="AF27" s="104"/>
      <c r="AG27" s="104" t="s">
        <v>81</v>
      </c>
      <c r="AH27" s="104"/>
      <c r="AI27" s="104" t="s">
        <v>81</v>
      </c>
      <c r="AJ27" s="38"/>
      <c r="AK27" s="104" t="s">
        <v>81</v>
      </c>
      <c r="AL27" s="38"/>
    </row>
    <row r="28" spans="1:38" s="24" customFormat="1" ht="6.6" customHeight="1">
      <c r="A28" s="27"/>
      <c r="B28" s="37"/>
      <c r="C28" s="38"/>
      <c r="D28" s="37"/>
      <c r="E28" s="38"/>
      <c r="F28" s="37"/>
      <c r="G28" s="38"/>
      <c r="H28" s="37"/>
      <c r="I28" s="38"/>
      <c r="J28" s="38"/>
      <c r="K28" s="38"/>
      <c r="L28" s="38"/>
      <c r="M28" s="38"/>
      <c r="N28" s="38"/>
      <c r="O28" s="38"/>
      <c r="P28" s="38"/>
      <c r="Q28" s="38"/>
      <c r="R28" s="38"/>
      <c r="S28" s="38"/>
      <c r="T28" s="127"/>
      <c r="U28" s="108"/>
      <c r="V28" s="108"/>
      <c r="W28" s="108"/>
      <c r="X28" s="108"/>
      <c r="Y28" s="108"/>
      <c r="Z28" s="108"/>
      <c r="AA28" s="108"/>
      <c r="AB28" s="108"/>
      <c r="AC28" s="38"/>
      <c r="AD28" s="38"/>
      <c r="AE28" s="38"/>
      <c r="AF28" s="38"/>
      <c r="AG28" s="38"/>
      <c r="AH28" s="38"/>
      <c r="AI28" s="38"/>
      <c r="AJ28" s="38"/>
      <c r="AK28" s="38"/>
      <c r="AL28" s="38"/>
    </row>
    <row r="29" spans="1:38" s="28" customFormat="1" ht="24">
      <c r="A29" s="12" t="s">
        <v>44</v>
      </c>
      <c r="B29" s="43">
        <v>16647.357848589567</v>
      </c>
      <c r="C29" s="34"/>
      <c r="D29" s="43">
        <v>19334.60891404028</v>
      </c>
      <c r="E29" s="34"/>
      <c r="F29" s="43">
        <v>22480.748393221023</v>
      </c>
      <c r="G29" s="34"/>
      <c r="H29" s="43">
        <v>24327</v>
      </c>
      <c r="I29" s="34"/>
      <c r="J29" s="43">
        <f>SUM(J30:J32)</f>
        <v>16132.027605608973</v>
      </c>
      <c r="K29" s="43"/>
      <c r="L29" s="43">
        <f t="shared" ref="L29:R29" si="16">SUM(L30:L32)</f>
        <v>24168.119027340959</v>
      </c>
      <c r="M29" s="43"/>
      <c r="N29" s="43">
        <f t="shared" si="16"/>
        <v>44925.915835089254</v>
      </c>
      <c r="O29" s="43"/>
      <c r="P29" s="43">
        <f t="shared" si="16"/>
        <v>35287.001575999995</v>
      </c>
      <c r="Q29" s="34"/>
      <c r="R29" s="43">
        <f t="shared" si="16"/>
        <v>25618.335063770821</v>
      </c>
      <c r="S29" s="34"/>
      <c r="T29" s="126"/>
      <c r="U29" s="106">
        <v>100.00000000000001</v>
      </c>
      <c r="V29" s="106"/>
      <c r="W29" s="106">
        <v>100.00000000000034</v>
      </c>
      <c r="X29" s="106"/>
      <c r="Y29" s="106">
        <v>99.999999999999929</v>
      </c>
      <c r="Z29" s="106"/>
      <c r="AA29" s="106">
        <v>100</v>
      </c>
      <c r="AB29" s="106"/>
      <c r="AC29" s="106">
        <f>SUM(AC30:AC31)</f>
        <v>100</v>
      </c>
      <c r="AD29" s="106"/>
      <c r="AE29" s="106">
        <f t="shared" ref="AE29:AI29" si="17">SUM(AE30:AE31)</f>
        <v>100</v>
      </c>
      <c r="AF29" s="106"/>
      <c r="AG29" s="106">
        <f t="shared" si="17"/>
        <v>100.00000000000001</v>
      </c>
      <c r="AH29" s="106"/>
      <c r="AI29" s="106">
        <f t="shared" si="17"/>
        <v>100.00000000000001</v>
      </c>
      <c r="AJ29" s="34"/>
      <c r="AK29" s="106">
        <f t="shared" ref="AK29" si="18">SUM(AK30:AK31)</f>
        <v>99.999999999999986</v>
      </c>
      <c r="AL29" s="34"/>
    </row>
    <row r="30" spans="1:38" s="24" customFormat="1" ht="12">
      <c r="A30" s="121" t="s">
        <v>45</v>
      </c>
      <c r="B30" s="37">
        <v>16073.073475795351</v>
      </c>
      <c r="C30" s="38"/>
      <c r="D30" s="37">
        <v>18303.436430424092</v>
      </c>
      <c r="E30" s="38"/>
      <c r="F30" s="37">
        <v>21451.442990207281</v>
      </c>
      <c r="G30" s="38"/>
      <c r="H30" s="37">
        <v>22968</v>
      </c>
      <c r="I30" s="38"/>
      <c r="J30" s="37">
        <v>15098.558923010667</v>
      </c>
      <c r="K30" s="38"/>
      <c r="L30" s="37">
        <v>22969.797227800722</v>
      </c>
      <c r="M30" s="38"/>
      <c r="N30" s="37">
        <v>43095.704844288332</v>
      </c>
      <c r="O30" s="38"/>
      <c r="P30" s="37">
        <v>29397.05877</v>
      </c>
      <c r="Q30" s="38"/>
      <c r="R30" s="37">
        <v>18385.478693040423</v>
      </c>
      <c r="S30" s="38"/>
      <c r="T30" s="127"/>
      <c r="U30" s="108">
        <v>96.550297182186966</v>
      </c>
      <c r="V30" s="108"/>
      <c r="W30" s="108">
        <v>94.666701104735992</v>
      </c>
      <c r="X30" s="108"/>
      <c r="Y30" s="108">
        <v>95.421391739235247</v>
      </c>
      <c r="Z30" s="108"/>
      <c r="AA30" s="109">
        <v>94.541862188194614</v>
      </c>
      <c r="AB30" s="108"/>
      <c r="AC30" s="164">
        <f>J30/($J$29-$J$32)*100</f>
        <v>93.783918083408992</v>
      </c>
      <c r="AD30" s="164"/>
      <c r="AE30" s="164">
        <f>L30/($L$29-$L$32)*100</f>
        <v>95.520775834803672</v>
      </c>
      <c r="AF30" s="164"/>
      <c r="AG30" s="164">
        <f>N30/($N$29-$N$32)*100</f>
        <v>97.104785485880242</v>
      </c>
      <c r="AH30" s="164"/>
      <c r="AI30" s="164">
        <f>P30/($P$29-$P$32)*100</f>
        <v>92.491942503311179</v>
      </c>
      <c r="AJ30" s="38"/>
      <c r="AK30" s="164">
        <f>R30/($R$29-$R$32)*100</f>
        <v>79.535698919648652</v>
      </c>
      <c r="AL30" s="38"/>
    </row>
    <row r="31" spans="1:38" s="24" customFormat="1" ht="12">
      <c r="A31" s="121" t="s">
        <v>112</v>
      </c>
      <c r="B31" s="37">
        <v>574.28437279421564</v>
      </c>
      <c r="C31" s="38"/>
      <c r="D31" s="37">
        <v>1031.1724836161895</v>
      </c>
      <c r="E31" s="38"/>
      <c r="F31" s="37">
        <v>1029.3054030137409</v>
      </c>
      <c r="G31" s="38"/>
      <c r="H31" s="37">
        <v>1326</v>
      </c>
      <c r="I31" s="38"/>
      <c r="J31" s="37">
        <v>1000.7459808241232</v>
      </c>
      <c r="K31" s="38"/>
      <c r="L31" s="37">
        <v>1077.1151083441805</v>
      </c>
      <c r="M31" s="38"/>
      <c r="N31" s="37">
        <v>1284.9141217612591</v>
      </c>
      <c r="O31" s="38"/>
      <c r="P31" s="37">
        <v>2386.3138939999999</v>
      </c>
      <c r="Q31" s="38"/>
      <c r="R31" s="37">
        <v>4730.5295180830417</v>
      </c>
      <c r="S31" s="38"/>
      <c r="T31" s="127"/>
      <c r="U31" s="108">
        <v>3.4497028178130473</v>
      </c>
      <c r="V31" s="108"/>
      <c r="W31" s="108">
        <v>5.3332988952643507</v>
      </c>
      <c r="X31" s="108"/>
      <c r="Y31" s="108">
        <v>4.5786082607646774</v>
      </c>
      <c r="Z31" s="108"/>
      <c r="AA31" s="109">
        <v>5.4581378118053836</v>
      </c>
      <c r="AB31" s="108"/>
      <c r="AC31" s="164">
        <f>J31/($J$29-$J$32)*100</f>
        <v>6.216081916591004</v>
      </c>
      <c r="AD31" s="38"/>
      <c r="AE31" s="164">
        <f>L31/($L$29-$L$32)*100</f>
        <v>4.4792241651963325</v>
      </c>
      <c r="AF31" s="164"/>
      <c r="AG31" s="164">
        <f>N31/($N$29-$N$32)*100</f>
        <v>2.89521451411977</v>
      </c>
      <c r="AH31" s="164"/>
      <c r="AI31" s="164">
        <f>P31/($P$29-$P$32)*100</f>
        <v>7.5080574966888305</v>
      </c>
      <c r="AJ31" s="38"/>
      <c r="AK31" s="164">
        <f>R31/($R$29-$R$32)*100</f>
        <v>20.46430108035133</v>
      </c>
      <c r="AL31" s="38"/>
    </row>
    <row r="32" spans="1:38" s="24" customFormat="1" ht="12">
      <c r="A32" s="121" t="s">
        <v>3</v>
      </c>
      <c r="B32" s="37">
        <v>0</v>
      </c>
      <c r="C32" s="38"/>
      <c r="D32" s="37">
        <v>0</v>
      </c>
      <c r="E32" s="38"/>
      <c r="F32" s="37">
        <v>0</v>
      </c>
      <c r="G32" s="38"/>
      <c r="H32" s="37">
        <v>33</v>
      </c>
      <c r="I32" s="38" t="s">
        <v>72</v>
      </c>
      <c r="J32" s="37">
        <v>32.722701774182212</v>
      </c>
      <c r="K32" s="38" t="s">
        <v>72</v>
      </c>
      <c r="L32" s="37">
        <v>121.20669119605684</v>
      </c>
      <c r="M32" s="38"/>
      <c r="N32" s="37">
        <v>545.29686903966456</v>
      </c>
      <c r="O32" s="38" t="s">
        <v>72</v>
      </c>
      <c r="P32" s="37">
        <v>3503.6289120000001</v>
      </c>
      <c r="Q32" s="38"/>
      <c r="R32" s="37">
        <v>2502.3268526473557</v>
      </c>
      <c r="S32" s="38"/>
      <c r="T32" s="127"/>
      <c r="U32" s="37">
        <v>0</v>
      </c>
      <c r="V32" s="38"/>
      <c r="W32" s="37">
        <v>0</v>
      </c>
      <c r="X32" s="38"/>
      <c r="Y32" s="37">
        <v>0</v>
      </c>
      <c r="Z32" s="108"/>
      <c r="AA32" s="104" t="s">
        <v>81</v>
      </c>
      <c r="AB32" s="108"/>
      <c r="AC32" s="104" t="s">
        <v>81</v>
      </c>
      <c r="AD32" s="38"/>
      <c r="AE32" s="164" t="s">
        <v>81</v>
      </c>
      <c r="AF32" s="164"/>
      <c r="AG32" s="104" t="s">
        <v>81</v>
      </c>
      <c r="AH32" s="104"/>
      <c r="AI32" s="104" t="s">
        <v>81</v>
      </c>
      <c r="AJ32" s="38"/>
      <c r="AK32" s="104" t="s">
        <v>81</v>
      </c>
      <c r="AL32" s="38"/>
    </row>
    <row r="33" spans="1:38" s="24" customFormat="1" ht="6.6" customHeight="1">
      <c r="A33" s="53"/>
      <c r="B33" s="42"/>
      <c r="C33" s="38"/>
      <c r="D33" s="42"/>
      <c r="E33" s="38"/>
      <c r="F33" s="42"/>
      <c r="G33" s="38"/>
      <c r="H33" s="42"/>
      <c r="I33" s="38"/>
      <c r="J33" s="38"/>
      <c r="K33" s="38"/>
      <c r="L33" s="38"/>
      <c r="M33" s="38"/>
      <c r="N33" s="38"/>
      <c r="O33" s="38"/>
      <c r="P33" s="38"/>
      <c r="Q33" s="38"/>
      <c r="R33" s="38"/>
      <c r="S33" s="38"/>
      <c r="T33" s="127"/>
      <c r="U33" s="108"/>
      <c r="V33" s="108"/>
      <c r="W33" s="108"/>
      <c r="X33" s="108"/>
      <c r="Y33" s="108"/>
      <c r="Z33" s="108"/>
      <c r="AA33" s="108"/>
      <c r="AB33" s="108"/>
      <c r="AC33" s="38"/>
      <c r="AD33" s="38"/>
      <c r="AE33" s="38"/>
      <c r="AF33" s="38"/>
      <c r="AG33" s="38"/>
      <c r="AH33" s="38"/>
      <c r="AI33" s="38"/>
      <c r="AJ33" s="38"/>
      <c r="AK33" s="38"/>
      <c r="AL33" s="38"/>
    </row>
    <row r="34" spans="1:38" s="28" customFormat="1" ht="24">
      <c r="A34" s="12" t="s">
        <v>145</v>
      </c>
      <c r="B34" s="43">
        <v>16647.357848589563</v>
      </c>
      <c r="C34" s="34"/>
      <c r="D34" s="43">
        <v>19334.60891404028</v>
      </c>
      <c r="E34" s="34"/>
      <c r="F34" s="43">
        <v>22480.748393221045</v>
      </c>
      <c r="G34" s="34"/>
      <c r="H34" s="43">
        <v>24327</v>
      </c>
      <c r="I34" s="34"/>
      <c r="J34" s="43">
        <f>SUM(J35:J36)</f>
        <v>16132.027605608973</v>
      </c>
      <c r="K34" s="43"/>
      <c r="L34" s="43">
        <f>SUM(L35:L36)</f>
        <v>24168.119027340977</v>
      </c>
      <c r="M34" s="43"/>
      <c r="N34" s="43">
        <f>SUM(N35:N37)</f>
        <v>44925.915835089298</v>
      </c>
      <c r="O34" s="43"/>
      <c r="P34" s="43">
        <f t="shared" ref="P34:R34" si="19">SUM(P35:P37)</f>
        <v>35287.001574400005</v>
      </c>
      <c r="Q34" s="34"/>
      <c r="R34" s="43">
        <f t="shared" si="19"/>
        <v>25618.335063770817</v>
      </c>
      <c r="S34" s="34"/>
      <c r="T34" s="126"/>
      <c r="U34" s="106">
        <v>100.00000000000001</v>
      </c>
      <c r="V34" s="106"/>
      <c r="W34" s="106">
        <v>100.00000000000033</v>
      </c>
      <c r="X34" s="106"/>
      <c r="Y34" s="106">
        <v>100.00000000000003</v>
      </c>
      <c r="Z34" s="106"/>
      <c r="AA34" s="106">
        <v>100</v>
      </c>
      <c r="AB34" s="106"/>
      <c r="AC34" s="106">
        <f>SUM(AC35:AC36)</f>
        <v>100</v>
      </c>
      <c r="AD34" s="106"/>
      <c r="AE34" s="106">
        <f>SUM(AE35:AE36)</f>
        <v>100</v>
      </c>
      <c r="AF34" s="106"/>
      <c r="AG34" s="106">
        <f>AG35+AG36</f>
        <v>100</v>
      </c>
      <c r="AH34" s="106"/>
      <c r="AI34" s="106">
        <f t="shared" ref="AI34:AK34" si="20">AI35+AI36</f>
        <v>100</v>
      </c>
      <c r="AJ34" s="106"/>
      <c r="AK34" s="106">
        <f t="shared" si="20"/>
        <v>100</v>
      </c>
      <c r="AL34" s="106"/>
    </row>
    <row r="35" spans="1:38" s="24" customFormat="1" ht="12">
      <c r="A35" s="121" t="s">
        <v>173</v>
      </c>
      <c r="B35" s="37">
        <v>16.772670000000002</v>
      </c>
      <c r="C35" s="38" t="s">
        <v>72</v>
      </c>
      <c r="D35" s="37">
        <v>12.208602941176469</v>
      </c>
      <c r="E35" s="38" t="s">
        <v>72</v>
      </c>
      <c r="F35" s="37">
        <v>3.637259083965219</v>
      </c>
      <c r="G35" s="38" t="s">
        <v>72</v>
      </c>
      <c r="H35" s="37">
        <v>0</v>
      </c>
      <c r="I35" s="38"/>
      <c r="J35" s="37">
        <v>0</v>
      </c>
      <c r="K35" s="37"/>
      <c r="L35" s="37">
        <v>81.68362623426809</v>
      </c>
      <c r="M35" s="37" t="s">
        <v>72</v>
      </c>
      <c r="N35" s="37">
        <v>341.84363886045838</v>
      </c>
      <c r="O35" s="37" t="s">
        <v>72</v>
      </c>
      <c r="P35" s="37">
        <v>119.2372572</v>
      </c>
      <c r="Q35" s="37" t="s">
        <v>72</v>
      </c>
      <c r="R35" s="37">
        <v>59.539793369705286</v>
      </c>
      <c r="S35" s="37" t="s">
        <v>72</v>
      </c>
      <c r="T35" s="127"/>
      <c r="U35" s="108">
        <v>0.10075274498542156</v>
      </c>
      <c r="V35" s="108"/>
      <c r="W35" s="108">
        <v>6.3143780127411564E-2</v>
      </c>
      <c r="X35" s="108"/>
      <c r="Y35" s="108">
        <v>1.6179439493491314E-2</v>
      </c>
      <c r="Z35" s="108"/>
      <c r="AA35" s="109">
        <v>0</v>
      </c>
      <c r="AB35" s="108"/>
      <c r="AC35" s="109">
        <v>0</v>
      </c>
      <c r="AD35" s="109"/>
      <c r="AE35" s="109">
        <f>L35/($L$34)*100</f>
        <v>0.33798090013484627</v>
      </c>
      <c r="AF35" s="109"/>
      <c r="AG35" s="109">
        <f>N35/SUM($N$35:$N$36)*100</f>
        <v>0.76332992484938744</v>
      </c>
      <c r="AH35" s="109"/>
      <c r="AI35" s="109">
        <f>P35/SUM($P$35:$P$36)*100</f>
        <v>0.34359927204226554</v>
      </c>
      <c r="AJ35" s="38"/>
      <c r="AK35" s="109">
        <f>R35/SUM($R$35:$R$36)*100</f>
        <v>0.23938218649169188</v>
      </c>
      <c r="AL35" s="38"/>
    </row>
    <row r="36" spans="1:38" s="24" customFormat="1" ht="12">
      <c r="A36" s="121" t="s">
        <v>174</v>
      </c>
      <c r="B36" s="37">
        <v>16630.585178589565</v>
      </c>
      <c r="C36" s="38"/>
      <c r="D36" s="37">
        <v>19322.400311099103</v>
      </c>
      <c r="E36" s="38"/>
      <c r="F36" s="37">
        <v>22477.111134137082</v>
      </c>
      <c r="G36" s="38"/>
      <c r="H36" s="37">
        <v>24327</v>
      </c>
      <c r="I36" s="38"/>
      <c r="J36" s="37">
        <v>16132.027605608973</v>
      </c>
      <c r="K36" s="37"/>
      <c r="L36" s="37">
        <v>24086.435401106708</v>
      </c>
      <c r="M36" s="38"/>
      <c r="N36" s="37">
        <v>44441.365787641131</v>
      </c>
      <c r="O36" s="38"/>
      <c r="P36" s="37">
        <v>34583.181199999999</v>
      </c>
      <c r="Q36" s="38"/>
      <c r="R36" s="37">
        <v>24812.734222630104</v>
      </c>
      <c r="S36" s="38"/>
      <c r="T36" s="127"/>
      <c r="U36" s="108">
        <v>99.899247255014586</v>
      </c>
      <c r="V36" s="108"/>
      <c r="W36" s="108">
        <v>99.936856219872922</v>
      </c>
      <c r="X36" s="108"/>
      <c r="Y36" s="108">
        <v>99.983820560506544</v>
      </c>
      <c r="Z36" s="108"/>
      <c r="AA36" s="109">
        <v>100</v>
      </c>
      <c r="AB36" s="108"/>
      <c r="AC36" s="109">
        <v>100</v>
      </c>
      <c r="AD36" s="38"/>
      <c r="AE36" s="109">
        <f>L36/($L$34)*100</f>
        <v>99.662019099865148</v>
      </c>
      <c r="AF36" s="109"/>
      <c r="AG36" s="109">
        <f>N36/SUM($N$35:$N$36)*100</f>
        <v>99.236670075150613</v>
      </c>
      <c r="AH36" s="109"/>
      <c r="AI36" s="109">
        <f>P36/SUM($P$35:$P$36)*100</f>
        <v>99.656400727957731</v>
      </c>
      <c r="AJ36" s="38"/>
      <c r="AK36" s="109">
        <f>R36/SUM($R$35:$R$36)*100</f>
        <v>99.760617813508304</v>
      </c>
      <c r="AL36" s="38"/>
    </row>
    <row r="37" spans="1:38" s="24" customFormat="1" ht="12">
      <c r="A37" s="121" t="s">
        <v>3</v>
      </c>
      <c r="B37" s="37">
        <v>0</v>
      </c>
      <c r="C37" s="38"/>
      <c r="D37" s="37">
        <v>0</v>
      </c>
      <c r="E37" s="38"/>
      <c r="F37" s="37">
        <v>0</v>
      </c>
      <c r="G37" s="38"/>
      <c r="H37" s="37">
        <v>0</v>
      </c>
      <c r="I37" s="38"/>
      <c r="J37" s="37">
        <v>0</v>
      </c>
      <c r="K37" s="37"/>
      <c r="L37" s="37">
        <v>0</v>
      </c>
      <c r="M37" s="38"/>
      <c r="N37" s="37">
        <v>142.70640858770625</v>
      </c>
      <c r="O37" s="38" t="s">
        <v>72</v>
      </c>
      <c r="P37" s="37">
        <v>584.58311719999995</v>
      </c>
      <c r="Q37" s="37" t="s">
        <v>72</v>
      </c>
      <c r="R37" s="37">
        <v>746.06104777100757</v>
      </c>
      <c r="S37" s="37"/>
      <c r="T37" s="127"/>
      <c r="U37" s="37">
        <v>0</v>
      </c>
      <c r="V37" s="38"/>
      <c r="W37" s="37">
        <v>0</v>
      </c>
      <c r="X37" s="38"/>
      <c r="Y37" s="37">
        <v>0</v>
      </c>
      <c r="Z37" s="38"/>
      <c r="AA37" s="37">
        <v>0</v>
      </c>
      <c r="AB37" s="38"/>
      <c r="AC37" s="37">
        <v>0</v>
      </c>
      <c r="AD37" s="37"/>
      <c r="AE37" s="37">
        <v>0</v>
      </c>
      <c r="AF37" s="109"/>
      <c r="AG37" s="221" t="s">
        <v>81</v>
      </c>
      <c r="AH37" s="221"/>
      <c r="AI37" s="221" t="s">
        <v>81</v>
      </c>
      <c r="AJ37" s="38"/>
      <c r="AK37" s="221" t="s">
        <v>81</v>
      </c>
      <c r="AL37" s="38"/>
    </row>
    <row r="38" spans="1:38" s="24" customFormat="1" ht="6.6" customHeight="1">
      <c r="A38" s="53"/>
      <c r="B38" s="42"/>
      <c r="C38" s="38"/>
      <c r="D38" s="42"/>
      <c r="E38" s="38"/>
      <c r="F38" s="42"/>
      <c r="G38" s="38"/>
      <c r="H38" s="42"/>
      <c r="I38" s="38"/>
      <c r="J38" s="38"/>
      <c r="K38" s="38"/>
      <c r="L38" s="38"/>
      <c r="M38" s="38"/>
      <c r="N38" s="38"/>
      <c r="O38" s="38"/>
      <c r="P38" s="38"/>
      <c r="Q38" s="38"/>
      <c r="R38" s="38"/>
      <c r="S38" s="38"/>
      <c r="T38" s="127"/>
      <c r="U38" s="108"/>
      <c r="V38" s="108"/>
      <c r="W38" s="108"/>
      <c r="X38" s="108"/>
      <c r="Y38" s="108"/>
      <c r="Z38" s="108"/>
      <c r="AA38" s="108"/>
      <c r="AB38" s="108"/>
      <c r="AC38" s="38"/>
      <c r="AD38" s="38"/>
      <c r="AE38" s="38"/>
      <c r="AF38" s="38"/>
      <c r="AG38" s="38"/>
      <c r="AH38" s="38"/>
      <c r="AI38" s="38"/>
      <c r="AJ38" s="38"/>
      <c r="AK38" s="38"/>
      <c r="AL38" s="38"/>
    </row>
    <row r="39" spans="1:38" s="28" customFormat="1" ht="25.5">
      <c r="A39" s="12" t="s">
        <v>116</v>
      </c>
      <c r="B39" s="43">
        <v>16647.3578485896</v>
      </c>
      <c r="C39" s="34"/>
      <c r="D39" s="43">
        <v>19334.608914040149</v>
      </c>
      <c r="E39" s="34"/>
      <c r="F39" s="43">
        <v>22480.748393221365</v>
      </c>
      <c r="G39" s="34"/>
      <c r="H39" s="43">
        <v>24327</v>
      </c>
      <c r="I39" s="34"/>
      <c r="J39" s="43">
        <f>J40+J43+J44</f>
        <v>16132.027605608966</v>
      </c>
      <c r="K39" s="43"/>
      <c r="L39" s="43">
        <f t="shared" ref="L39:R39" si="21">L40+L43+L44</f>
        <v>24168.119027340799</v>
      </c>
      <c r="M39" s="43"/>
      <c r="N39" s="43">
        <f t="shared" si="21"/>
        <v>44925.915835089269</v>
      </c>
      <c r="O39" s="43"/>
      <c r="P39" s="43">
        <f t="shared" si="21"/>
        <v>35287.001579000003</v>
      </c>
      <c r="Q39" s="34"/>
      <c r="R39" s="43">
        <f t="shared" si="21"/>
        <v>25618.335063770835</v>
      </c>
      <c r="S39" s="34"/>
      <c r="T39" s="138"/>
      <c r="U39" s="106">
        <v>100.0000000000002</v>
      </c>
      <c r="V39" s="106"/>
      <c r="W39" s="106">
        <v>99.999999999999659</v>
      </c>
      <c r="X39" s="106"/>
      <c r="Y39" s="106">
        <v>100.00000000000146</v>
      </c>
      <c r="Z39" s="106"/>
      <c r="AA39" s="106">
        <v>100.00000000000001</v>
      </c>
      <c r="AB39" s="106"/>
      <c r="AC39" s="106">
        <f>AC40+AC43</f>
        <v>100</v>
      </c>
      <c r="AD39" s="106"/>
      <c r="AE39" s="106">
        <f>AE40+AE43</f>
        <v>100</v>
      </c>
      <c r="AF39" s="106"/>
      <c r="AG39" s="106">
        <f t="shared" ref="AG39:AI39" si="22">AG40+AG43</f>
        <v>100</v>
      </c>
      <c r="AH39" s="106"/>
      <c r="AI39" s="106">
        <f t="shared" si="22"/>
        <v>100</v>
      </c>
      <c r="AJ39" s="106"/>
      <c r="AK39" s="106">
        <f t="shared" ref="AK39" si="23">AK40+AK43</f>
        <v>100</v>
      </c>
      <c r="AL39" s="106"/>
    </row>
    <row r="40" spans="1:38" s="52" customFormat="1" ht="12">
      <c r="A40" s="121" t="s">
        <v>113</v>
      </c>
      <c r="B40" s="37">
        <v>11801.839496368379</v>
      </c>
      <c r="C40" s="38"/>
      <c r="D40" s="37">
        <v>14003.762359271534</v>
      </c>
      <c r="E40" s="38"/>
      <c r="F40" s="37">
        <v>17739.661434804795</v>
      </c>
      <c r="G40" s="38"/>
      <c r="H40" s="37">
        <v>18224</v>
      </c>
      <c r="I40" s="38"/>
      <c r="J40" s="37">
        <f>SUM(J41:J42)</f>
        <v>11574.974546172003</v>
      </c>
      <c r="K40" s="37"/>
      <c r="L40" s="37">
        <f>SUM(L41:L42)</f>
        <v>13974.504978964364</v>
      </c>
      <c r="M40" s="37"/>
      <c r="N40" s="37">
        <f t="shared" ref="N40" si="24">SUM(N41:N42)</f>
        <v>23808.883138775807</v>
      </c>
      <c r="O40" s="37"/>
      <c r="P40" s="37">
        <f>SUM(P41:P42)</f>
        <v>17481.152865</v>
      </c>
      <c r="Q40" s="38"/>
      <c r="R40" s="37">
        <f>SUM(R41:R42)</f>
        <v>15803.207487147687</v>
      </c>
      <c r="S40" s="38"/>
      <c r="T40" s="160"/>
      <c r="U40" s="108">
        <v>70.893168776138737</v>
      </c>
      <c r="V40" s="108"/>
      <c r="W40" s="108">
        <v>72.467846304354637</v>
      </c>
      <c r="X40" s="111"/>
      <c r="Y40" s="108">
        <v>78.910457625841786</v>
      </c>
      <c r="Z40" s="111"/>
      <c r="AA40" s="109">
        <v>74.968118803735237</v>
      </c>
      <c r="AB40" s="111"/>
      <c r="AC40" s="164">
        <f>J40/SUM($J$40+$J$43)*100</f>
        <v>71.751517100971768</v>
      </c>
      <c r="AD40" s="164"/>
      <c r="AE40" s="164">
        <f>L40/SUM($L$40+$L$43)*100</f>
        <v>58.158087986368855</v>
      </c>
      <c r="AF40" s="164"/>
      <c r="AG40" s="164">
        <f>N40/SUM($N$40+$N$43)*100</f>
        <v>54.142666307262097</v>
      </c>
      <c r="AH40" s="164"/>
      <c r="AI40" s="164">
        <f>P40/SUM($P$40+$P$43)*100</f>
        <v>56.343016105288889</v>
      </c>
      <c r="AJ40" s="38"/>
      <c r="AK40" s="164">
        <f>R40/SUM($R$40+$R$43)*100</f>
        <v>69.096009574553094</v>
      </c>
      <c r="AL40" s="38"/>
    </row>
    <row r="41" spans="1:38" s="24" customFormat="1" ht="12">
      <c r="A41" s="115" t="s">
        <v>68</v>
      </c>
      <c r="B41" s="37">
        <v>3357.8709364762026</v>
      </c>
      <c r="C41" s="38"/>
      <c r="D41" s="37">
        <v>3257.17384297233</v>
      </c>
      <c r="E41" s="38"/>
      <c r="F41" s="37">
        <v>5059.1922968696972</v>
      </c>
      <c r="G41" s="38"/>
      <c r="H41" s="37">
        <v>9378</v>
      </c>
      <c r="I41" s="38"/>
      <c r="J41" s="37">
        <v>6441.4546893869856</v>
      </c>
      <c r="K41" s="37"/>
      <c r="L41" s="37">
        <v>5360.2963424849759</v>
      </c>
      <c r="M41" s="38"/>
      <c r="N41" s="37">
        <v>7471.8918734621084</v>
      </c>
      <c r="O41" s="38"/>
      <c r="P41" s="37">
        <v>5193.7334149999997</v>
      </c>
      <c r="Q41" s="38"/>
      <c r="R41" s="37">
        <v>5386.1103307027233</v>
      </c>
      <c r="S41" s="38"/>
      <c r="T41" s="160"/>
      <c r="U41" s="108">
        <v>20.17059383847327</v>
      </c>
      <c r="V41" s="108"/>
      <c r="W41" s="108">
        <v>16.855496928852599</v>
      </c>
      <c r="X41" s="108"/>
      <c r="Y41" s="108">
        <v>22.504554601017073</v>
      </c>
      <c r="Z41" s="108"/>
      <c r="AA41" s="109">
        <v>38.578304331728994</v>
      </c>
      <c r="AB41" s="108"/>
      <c r="AC41" s="164">
        <f t="shared" ref="AC41:AC43" si="25">J41/SUM($J$40+$J$43)*100</f>
        <v>39.929603685697565</v>
      </c>
      <c r="AD41" s="164"/>
      <c r="AE41" s="164">
        <f>L41/SUM($L$40+$L$43)*100</f>
        <v>22.308095119542152</v>
      </c>
      <c r="AF41" s="164"/>
      <c r="AG41" s="164">
        <f t="shared" ref="AG41:AG43" si="26">N41/SUM($N$40+$N$43)*100</f>
        <v>16.991479441971137</v>
      </c>
      <c r="AH41" s="164"/>
      <c r="AI41" s="164">
        <f t="shared" ref="AI41:AI43" si="27">P41/SUM($P$40+$P$43)*100</f>
        <v>16.739777273718271</v>
      </c>
      <c r="AJ41" s="38"/>
      <c r="AK41" s="164">
        <f>R41/SUM($R$40+$R$43)*100</f>
        <v>23.549569369541032</v>
      </c>
      <c r="AL41" s="38"/>
    </row>
    <row r="42" spans="1:38" s="24" customFormat="1" ht="12">
      <c r="A42" s="115" t="s">
        <v>69</v>
      </c>
      <c r="B42" s="37">
        <v>8443.9685598921751</v>
      </c>
      <c r="C42" s="38"/>
      <c r="D42" s="37">
        <v>10746.588516299204</v>
      </c>
      <c r="E42" s="38"/>
      <c r="F42" s="37">
        <v>12680.469137935097</v>
      </c>
      <c r="G42" s="38"/>
      <c r="H42" s="37">
        <v>8846</v>
      </c>
      <c r="I42" s="38"/>
      <c r="J42" s="37">
        <v>5133.5198567850175</v>
      </c>
      <c r="K42" s="37"/>
      <c r="L42" s="37">
        <v>8614.2086364793886</v>
      </c>
      <c r="M42" s="38"/>
      <c r="N42" s="37">
        <v>16336.9912653137</v>
      </c>
      <c r="O42" s="38"/>
      <c r="P42" s="37">
        <v>12287.419449999999</v>
      </c>
      <c r="Q42" s="38"/>
      <c r="R42" s="37">
        <v>10417.097156444963</v>
      </c>
      <c r="S42" s="38"/>
      <c r="T42" s="127"/>
      <c r="U42" s="108">
        <v>50.722574937665463</v>
      </c>
      <c r="V42" s="108"/>
      <c r="W42" s="108">
        <v>55.612349375502035</v>
      </c>
      <c r="X42" s="108"/>
      <c r="Y42" s="108">
        <v>56.40590302482471</v>
      </c>
      <c r="Z42" s="108"/>
      <c r="AA42" s="109">
        <v>36.389814472006258</v>
      </c>
      <c r="AB42" s="108"/>
      <c r="AC42" s="164">
        <f t="shared" si="25"/>
        <v>31.821913415274206</v>
      </c>
      <c r="AD42" s="38"/>
      <c r="AE42" s="164">
        <f>L42/SUM($L$40+$L$43)*100</f>
        <v>35.84999286682671</v>
      </c>
      <c r="AF42" s="164"/>
      <c r="AG42" s="164">
        <f t="shared" si="26"/>
        <v>37.151186865290967</v>
      </c>
      <c r="AH42" s="164"/>
      <c r="AI42" s="164">
        <f t="shared" si="27"/>
        <v>39.603238831570614</v>
      </c>
      <c r="AJ42" s="38"/>
      <c r="AK42" s="164">
        <f>R42/SUM($R$40+$R$43)*100</f>
        <v>45.546440205012054</v>
      </c>
      <c r="AL42" s="38"/>
    </row>
    <row r="43" spans="1:38" s="52" customFormat="1" ht="12">
      <c r="A43" s="121" t="s">
        <v>114</v>
      </c>
      <c r="B43" s="37">
        <v>4845.5183522212201</v>
      </c>
      <c r="C43" s="38"/>
      <c r="D43" s="37">
        <v>5320.3421552433292</v>
      </c>
      <c r="E43" s="38"/>
      <c r="F43" s="37">
        <v>4741.0869584165712</v>
      </c>
      <c r="G43" s="38"/>
      <c r="H43" s="37">
        <v>6085</v>
      </c>
      <c r="I43" s="38"/>
      <c r="J43" s="37">
        <v>4557.0530594369629</v>
      </c>
      <c r="K43" s="37"/>
      <c r="L43" s="37">
        <v>10053.975775491868</v>
      </c>
      <c r="M43" s="38"/>
      <c r="N43" s="37">
        <v>20165.462349972957</v>
      </c>
      <c r="O43" s="38"/>
      <c r="P43" s="37">
        <v>13545.14653</v>
      </c>
      <c r="Q43" s="38"/>
      <c r="R43" s="37">
        <v>7068.1675523853428</v>
      </c>
      <c r="S43" s="38"/>
      <c r="T43" s="127"/>
      <c r="U43" s="108">
        <v>29.106831223861469</v>
      </c>
      <c r="V43" s="108"/>
      <c r="W43" s="108">
        <v>27.532153695645022</v>
      </c>
      <c r="X43" s="111"/>
      <c r="Y43" s="108">
        <v>21.089542374159677</v>
      </c>
      <c r="Z43" s="111"/>
      <c r="AA43" s="109">
        <v>25.031881196264759</v>
      </c>
      <c r="AB43" s="111"/>
      <c r="AC43" s="164">
        <f t="shared" si="25"/>
        <v>28.24848289902824</v>
      </c>
      <c r="AD43" s="38"/>
      <c r="AE43" s="164">
        <f>L43/SUM($L$40+$L$43)*100</f>
        <v>41.841912013631138</v>
      </c>
      <c r="AF43" s="164"/>
      <c r="AG43" s="164">
        <f t="shared" si="26"/>
        <v>45.857333692737903</v>
      </c>
      <c r="AH43" s="164"/>
      <c r="AI43" s="164">
        <f t="shared" si="27"/>
        <v>43.656983894711104</v>
      </c>
      <c r="AJ43" s="38"/>
      <c r="AK43" s="164">
        <f>R43/SUM($R$40+$R$43)*100</f>
        <v>30.903990425446914</v>
      </c>
      <c r="AL43" s="38"/>
    </row>
    <row r="44" spans="1:38" s="24" customFormat="1" ht="12">
      <c r="A44" s="121" t="s">
        <v>3</v>
      </c>
      <c r="B44" s="37">
        <v>0</v>
      </c>
      <c r="C44" s="60"/>
      <c r="D44" s="37">
        <v>10.504399525283798</v>
      </c>
      <c r="E44" s="38" t="s">
        <v>72</v>
      </c>
      <c r="F44" s="37">
        <v>0</v>
      </c>
      <c r="G44" s="38"/>
      <c r="H44" s="37">
        <v>18</v>
      </c>
      <c r="I44" s="38" t="s">
        <v>72</v>
      </c>
      <c r="J44" s="37">
        <v>0</v>
      </c>
      <c r="K44" s="37"/>
      <c r="L44" s="37">
        <v>139.63827288456861</v>
      </c>
      <c r="M44" s="37" t="s">
        <v>72</v>
      </c>
      <c r="N44" s="37">
        <v>951.57034634050581</v>
      </c>
      <c r="O44" s="37"/>
      <c r="P44" s="37">
        <v>4260.7021839999998</v>
      </c>
      <c r="Q44" s="37"/>
      <c r="R44" s="37">
        <v>2746.9600242378056</v>
      </c>
      <c r="S44" s="37"/>
      <c r="T44" s="159"/>
      <c r="U44" s="104">
        <v>0</v>
      </c>
      <c r="V44" s="112"/>
      <c r="W44" s="40" t="s">
        <v>81</v>
      </c>
      <c r="X44" s="112"/>
      <c r="Y44" s="40">
        <v>0</v>
      </c>
      <c r="Z44" s="112"/>
      <c r="AA44" s="104" t="s">
        <v>81</v>
      </c>
      <c r="AB44" s="112"/>
      <c r="AC44" s="164">
        <v>0</v>
      </c>
      <c r="AD44" s="38"/>
      <c r="AE44" s="104" t="s">
        <v>81</v>
      </c>
      <c r="AF44" s="104"/>
      <c r="AG44" s="104" t="s">
        <v>81</v>
      </c>
      <c r="AH44" s="104"/>
      <c r="AI44" s="104" t="s">
        <v>81</v>
      </c>
      <c r="AJ44" s="38"/>
      <c r="AK44" s="104" t="s">
        <v>81</v>
      </c>
      <c r="AL44" s="38"/>
    </row>
    <row r="45" spans="1:38" s="24" customFormat="1" ht="6.6" customHeight="1">
      <c r="A45" s="27"/>
      <c r="B45" s="37"/>
      <c r="C45" s="38"/>
      <c r="D45" s="37"/>
      <c r="E45" s="38"/>
      <c r="F45" s="37"/>
      <c r="G45" s="38"/>
      <c r="H45" s="37"/>
      <c r="I45" s="38"/>
      <c r="J45" s="38"/>
      <c r="K45" s="38"/>
      <c r="L45" s="38"/>
      <c r="M45" s="38"/>
      <c r="N45" s="38"/>
      <c r="O45" s="38"/>
      <c r="P45" s="38"/>
      <c r="Q45" s="38"/>
      <c r="R45" s="38"/>
      <c r="S45" s="38"/>
      <c r="T45" s="127"/>
      <c r="U45" s="108"/>
      <c r="V45" s="108"/>
      <c r="W45" s="108"/>
      <c r="X45" s="108"/>
      <c r="Y45" s="108"/>
      <c r="Z45" s="108"/>
      <c r="AA45" s="108"/>
      <c r="AB45" s="108"/>
      <c r="AC45" s="38"/>
      <c r="AD45" s="38"/>
      <c r="AE45" s="38"/>
      <c r="AF45" s="38"/>
      <c r="AG45" s="38"/>
      <c r="AH45" s="38"/>
      <c r="AI45" s="38"/>
      <c r="AJ45" s="38"/>
      <c r="AK45" s="38"/>
      <c r="AL45" s="38"/>
    </row>
    <row r="46" spans="1:38" s="28" customFormat="1" ht="36.75" customHeight="1">
      <c r="A46" s="12" t="s">
        <v>146</v>
      </c>
      <c r="B46" s="43">
        <v>16647.357848589567</v>
      </c>
      <c r="C46" s="38"/>
      <c r="D46" s="43">
        <v>19334.60891404028</v>
      </c>
      <c r="E46" s="38"/>
      <c r="F46" s="43">
        <v>22480.748393221042</v>
      </c>
      <c r="G46" s="38"/>
      <c r="H46" s="43">
        <v>24327</v>
      </c>
      <c r="I46" s="38"/>
      <c r="J46" s="43">
        <f>J47+J50+J51</f>
        <v>16132.027605608973</v>
      </c>
      <c r="K46" s="43"/>
      <c r="L46" s="43">
        <f>L47+L50+L51</f>
        <v>24168.119027340963</v>
      </c>
      <c r="M46" s="43"/>
      <c r="N46" s="43">
        <f t="shared" ref="N46:R46" si="28">N47+N50+N51</f>
        <v>44925.915835089254</v>
      </c>
      <c r="O46" s="43"/>
      <c r="P46" s="43">
        <f t="shared" si="28"/>
        <v>35287.001572950001</v>
      </c>
      <c r="Q46" s="38"/>
      <c r="R46" s="43">
        <f t="shared" si="28"/>
        <v>25618.335063770799</v>
      </c>
      <c r="S46" s="38"/>
      <c r="T46" s="126"/>
      <c r="U46" s="106">
        <v>100.00000000000003</v>
      </c>
      <c r="V46" s="106"/>
      <c r="W46" s="106">
        <v>100.00000000000033</v>
      </c>
      <c r="X46" s="106"/>
      <c r="Y46" s="106">
        <v>100.00000000000001</v>
      </c>
      <c r="Z46" s="106"/>
      <c r="AA46" s="106">
        <v>100</v>
      </c>
      <c r="AB46" s="106"/>
      <c r="AC46" s="106">
        <f>AC47+AC50</f>
        <v>100</v>
      </c>
      <c r="AD46" s="106"/>
      <c r="AE46" s="106">
        <f>AE47+AE50</f>
        <v>99.999999999999986</v>
      </c>
      <c r="AF46" s="106"/>
      <c r="AG46" s="106">
        <f t="shared" ref="AG46:AI46" si="29">AG47+AG50</f>
        <v>100</v>
      </c>
      <c r="AH46" s="106"/>
      <c r="AI46" s="106">
        <f t="shared" si="29"/>
        <v>100</v>
      </c>
      <c r="AJ46" s="38"/>
      <c r="AK46" s="106">
        <f t="shared" ref="AK46" si="30">AK47+AK50</f>
        <v>99.999999999999972</v>
      </c>
      <c r="AL46" s="38"/>
    </row>
    <row r="47" spans="1:38" s="52" customFormat="1" ht="12">
      <c r="A47" s="121" t="s">
        <v>67</v>
      </c>
      <c r="B47" s="37">
        <v>424.89843521316971</v>
      </c>
      <c r="C47" s="38"/>
      <c r="D47" s="37">
        <v>569.31161642175971</v>
      </c>
      <c r="E47" s="38"/>
      <c r="F47" s="37">
        <v>402.26399778542196</v>
      </c>
      <c r="G47" s="38"/>
      <c r="H47" s="37">
        <f>SUM(H48:H49)</f>
        <v>624</v>
      </c>
      <c r="I47" s="37"/>
      <c r="J47" s="37">
        <f>SUM(J48:J49)</f>
        <v>771.05427709939431</v>
      </c>
      <c r="K47" s="38"/>
      <c r="L47" s="37">
        <f>SUM(L48:L49)</f>
        <v>694.32482016543145</v>
      </c>
      <c r="M47" s="37"/>
      <c r="N47" s="37">
        <f>SUM(N48:N49)</f>
        <v>1668.3450534763053</v>
      </c>
      <c r="O47" s="37"/>
      <c r="P47" s="37">
        <f t="shared" ref="P47:R47" si="31">SUM(P48:P49)</f>
        <v>1436.10671295</v>
      </c>
      <c r="Q47" s="38"/>
      <c r="R47" s="37">
        <f t="shared" si="31"/>
        <v>505.98685811616741</v>
      </c>
      <c r="S47" s="38"/>
      <c r="T47" s="127"/>
      <c r="U47" s="108">
        <v>2.5523475801847377</v>
      </c>
      <c r="V47" s="108"/>
      <c r="W47" s="108">
        <v>2.9445209828285828</v>
      </c>
      <c r="X47" s="111"/>
      <c r="Y47" s="108">
        <v>1.7901842855103625</v>
      </c>
      <c r="Z47" s="111"/>
      <c r="AA47" s="109">
        <v>2.5665281947929093</v>
      </c>
      <c r="AB47" s="111"/>
      <c r="AC47" s="164">
        <f>SUM(AC48:AC49)</f>
        <v>4.7796488820246319</v>
      </c>
      <c r="AD47" s="164"/>
      <c r="AE47" s="164">
        <f t="shared" ref="AE47" si="32">SUM(AE48:AE49)</f>
        <v>2.8888179550623687</v>
      </c>
      <c r="AF47" s="164"/>
      <c r="AG47" s="164">
        <f>SUM(AG48:AG49)</f>
        <v>3.7825230006746873</v>
      </c>
      <c r="AH47" s="164"/>
      <c r="AI47" s="164">
        <f>SUM(AI48:AI49)</f>
        <v>4.6258704417494982</v>
      </c>
      <c r="AJ47" s="38"/>
      <c r="AK47" s="164">
        <f>SUM(AK48:AK49)</f>
        <v>2.2068514642207915</v>
      </c>
      <c r="AL47" s="38"/>
    </row>
    <row r="48" spans="1:38" s="24" customFormat="1" ht="12">
      <c r="A48" s="142" t="s">
        <v>16</v>
      </c>
      <c r="B48" s="37">
        <v>385.36306269353366</v>
      </c>
      <c r="C48" s="38"/>
      <c r="D48" s="37">
        <v>558.62491342937778</v>
      </c>
      <c r="E48" s="38"/>
      <c r="F48" s="37">
        <v>393.65354618273545</v>
      </c>
      <c r="G48" s="38"/>
      <c r="H48" s="37">
        <v>615</v>
      </c>
      <c r="I48" s="38"/>
      <c r="J48" s="37">
        <v>761.40867680986491</v>
      </c>
      <c r="K48" s="38"/>
      <c r="L48" s="37">
        <v>651.76802065004176</v>
      </c>
      <c r="M48" s="38"/>
      <c r="N48" s="37">
        <v>1387.7998048273598</v>
      </c>
      <c r="O48" s="38"/>
      <c r="P48" s="37">
        <v>1344.0914069999999</v>
      </c>
      <c r="Q48" s="38"/>
      <c r="R48" s="37">
        <v>367.06147291142281</v>
      </c>
      <c r="S48" s="37" t="s">
        <v>72</v>
      </c>
      <c r="T48" s="127"/>
      <c r="U48" s="108">
        <v>2.3148602090402188</v>
      </c>
      <c r="V48" s="108"/>
      <c r="W48" s="108">
        <v>2.8892485796478722</v>
      </c>
      <c r="X48" s="108"/>
      <c r="Y48" s="108">
        <v>1.7518654321326377</v>
      </c>
      <c r="Z48" s="108"/>
      <c r="AA48" s="109">
        <v>2.5295109612141653</v>
      </c>
      <c r="AB48" s="108"/>
      <c r="AC48" s="164">
        <f>J48/$J$46*100</f>
        <v>4.7198572642234344</v>
      </c>
      <c r="AD48" s="164"/>
      <c r="AE48" s="164">
        <f>L48/($L$46-L51)*100</f>
        <v>2.7117555154382811</v>
      </c>
      <c r="AF48" s="164"/>
      <c r="AG48" s="164">
        <f>N48/($N$46-$N$51)*100</f>
        <v>3.1464622208417059</v>
      </c>
      <c r="AH48" s="164"/>
      <c r="AI48" s="164">
        <f>P48/($P$46-$P$51)*100</f>
        <v>4.3294782028271657</v>
      </c>
      <c r="AJ48" s="38"/>
      <c r="AK48" s="164">
        <f>R48/($R$46-$R$51)*100</f>
        <v>1.6009312019871429</v>
      </c>
      <c r="AL48" s="38"/>
    </row>
    <row r="49" spans="1:38" s="24" customFormat="1" ht="12">
      <c r="A49" s="142" t="s">
        <v>17</v>
      </c>
      <c r="B49" s="37">
        <v>39.53537251963602</v>
      </c>
      <c r="C49" s="143" t="s">
        <v>72</v>
      </c>
      <c r="D49" s="37">
        <v>10.686702992381878</v>
      </c>
      <c r="E49" s="38" t="s">
        <v>72</v>
      </c>
      <c r="F49" s="37">
        <v>8.6104516026865223</v>
      </c>
      <c r="G49" s="38" t="s">
        <v>72</v>
      </c>
      <c r="H49" s="37">
        <v>9</v>
      </c>
      <c r="I49" s="38" t="s">
        <v>72</v>
      </c>
      <c r="J49" s="37">
        <v>9.6456002895293782</v>
      </c>
      <c r="K49" s="38" t="s">
        <v>72</v>
      </c>
      <c r="L49" s="37">
        <v>42.556799515389685</v>
      </c>
      <c r="M49" s="38" t="s">
        <v>72</v>
      </c>
      <c r="N49" s="37">
        <v>280.54524864894557</v>
      </c>
      <c r="O49" s="38" t="s">
        <v>72</v>
      </c>
      <c r="P49" s="37">
        <v>92.015305949999998</v>
      </c>
      <c r="Q49" s="37" t="s">
        <v>72</v>
      </c>
      <c r="R49" s="37">
        <v>138.9253852047446</v>
      </c>
      <c r="S49" s="37" t="s">
        <v>72</v>
      </c>
      <c r="T49" s="127"/>
      <c r="U49" s="108">
        <v>0.23748737114451846</v>
      </c>
      <c r="V49" s="108"/>
      <c r="W49" s="108">
        <v>5.5272403180710389E-2</v>
      </c>
      <c r="X49" s="108"/>
      <c r="Y49" s="108">
        <v>3.8318853377724622E-2</v>
      </c>
      <c r="Z49" s="108"/>
      <c r="AA49" s="109">
        <v>3.7017233578743883E-2</v>
      </c>
      <c r="AB49" s="108"/>
      <c r="AC49" s="164">
        <f t="shared" ref="AC49:AC50" si="33">J49/$J$46*100</f>
        <v>5.9791617801197426E-2</v>
      </c>
      <c r="AD49" s="38"/>
      <c r="AE49" s="164">
        <f>L49/($L$46-L51)*100</f>
        <v>0.17706243962408766</v>
      </c>
      <c r="AF49" s="164"/>
      <c r="AG49" s="164">
        <f t="shared" ref="AG49:AG50" si="34">N49/($N$46-$N$51)*100</f>
        <v>0.63606077983298148</v>
      </c>
      <c r="AH49" s="164"/>
      <c r="AI49" s="164">
        <f t="shared" ref="AI49" si="35">P49/($P$46-$P$51)*100</f>
        <v>0.29639223892233235</v>
      </c>
      <c r="AJ49" s="38"/>
      <c r="AK49" s="164">
        <f>R49/($R$46-$R$51)*100</f>
        <v>0.60592026223364859</v>
      </c>
      <c r="AL49" s="38"/>
    </row>
    <row r="50" spans="1:38" s="52" customFormat="1" ht="12">
      <c r="A50" s="121" t="s">
        <v>66</v>
      </c>
      <c r="B50" s="37">
        <v>16222.459413376397</v>
      </c>
      <c r="C50" s="38"/>
      <c r="D50" s="37">
        <v>18765.297297618519</v>
      </c>
      <c r="E50" s="38"/>
      <c r="F50" s="37">
        <v>22068.271635965873</v>
      </c>
      <c r="G50" s="38"/>
      <c r="H50" s="37">
        <v>23689</v>
      </c>
      <c r="I50" s="38"/>
      <c r="J50" s="37">
        <v>15360.973328509579</v>
      </c>
      <c r="K50" s="38"/>
      <c r="L50" s="37">
        <v>23340.586031475312</v>
      </c>
      <c r="M50" s="38"/>
      <c r="N50" s="37">
        <v>42438.328010473953</v>
      </c>
      <c r="O50" s="38"/>
      <c r="P50" s="37">
        <v>29609.006440000001</v>
      </c>
      <c r="Q50" s="38"/>
      <c r="R50" s="37">
        <v>22422.011075574592</v>
      </c>
      <c r="S50" s="38"/>
      <c r="T50" s="127"/>
      <c r="U50" s="108">
        <v>97.447652419815284</v>
      </c>
      <c r="V50" s="108"/>
      <c r="W50" s="108">
        <v>97.055479017171749</v>
      </c>
      <c r="X50" s="111"/>
      <c r="Y50" s="108">
        <v>98.20981571448965</v>
      </c>
      <c r="Z50" s="111"/>
      <c r="AA50" s="109">
        <v>97.433471805207091</v>
      </c>
      <c r="AB50" s="111"/>
      <c r="AC50" s="164">
        <f t="shared" si="33"/>
        <v>95.220351117975369</v>
      </c>
      <c r="AD50" s="38"/>
      <c r="AE50" s="164">
        <f>L50/($L$46-L51)*100</f>
        <v>97.111182044937621</v>
      </c>
      <c r="AF50" s="164"/>
      <c r="AG50" s="164">
        <f t="shared" si="34"/>
        <v>96.217476999325314</v>
      </c>
      <c r="AH50" s="164"/>
      <c r="AI50" s="164">
        <f>P50/($P$46-$P$51)*100</f>
        <v>95.374129558250502</v>
      </c>
      <c r="AJ50" s="38"/>
      <c r="AK50" s="164">
        <f>R50/($R$46-$R$51)*100</f>
        <v>97.793148535779181</v>
      </c>
      <c r="AL50" s="38"/>
    </row>
    <row r="51" spans="1:38" s="52" customFormat="1" ht="12">
      <c r="A51" s="121" t="s">
        <v>3</v>
      </c>
      <c r="B51" s="37">
        <v>0</v>
      </c>
      <c r="C51" s="38"/>
      <c r="D51" s="37">
        <v>0</v>
      </c>
      <c r="E51" s="38"/>
      <c r="F51" s="37">
        <v>10.212759469745009</v>
      </c>
      <c r="G51" s="38" t="s">
        <v>72</v>
      </c>
      <c r="H51" s="37">
        <v>14</v>
      </c>
      <c r="I51" s="38" t="s">
        <v>72</v>
      </c>
      <c r="J51" s="37">
        <v>0</v>
      </c>
      <c r="K51" s="38"/>
      <c r="L51" s="37">
        <v>133.20817570022052</v>
      </c>
      <c r="M51" s="37" t="s">
        <v>72</v>
      </c>
      <c r="N51" s="37">
        <v>819.24277113899734</v>
      </c>
      <c r="O51" s="37"/>
      <c r="P51" s="37">
        <v>4241.8884200000002</v>
      </c>
      <c r="Q51" s="37"/>
      <c r="R51" s="37">
        <v>2690.3371300800372</v>
      </c>
      <c r="S51" s="37"/>
      <c r="T51" s="127"/>
      <c r="U51" s="108">
        <v>0</v>
      </c>
      <c r="V51" s="108"/>
      <c r="W51" s="108">
        <v>0</v>
      </c>
      <c r="X51" s="111"/>
      <c r="Y51" s="40" t="s">
        <v>81</v>
      </c>
      <c r="Z51" s="111"/>
      <c r="AA51" s="104" t="s">
        <v>81</v>
      </c>
      <c r="AB51" s="111"/>
      <c r="AC51" s="37">
        <v>0</v>
      </c>
      <c r="AD51" s="38"/>
      <c r="AE51" s="104" t="s">
        <v>81</v>
      </c>
      <c r="AF51" s="104"/>
      <c r="AG51" s="104" t="s">
        <v>81</v>
      </c>
      <c r="AH51" s="104"/>
      <c r="AI51" s="104" t="s">
        <v>81</v>
      </c>
      <c r="AJ51" s="38"/>
      <c r="AK51" s="104" t="s">
        <v>81</v>
      </c>
      <c r="AL51" s="38"/>
    </row>
    <row r="52" spans="1:38" s="24" customFormat="1" ht="6.6" customHeight="1">
      <c r="A52" s="27"/>
      <c r="B52" s="37"/>
      <c r="C52" s="38"/>
      <c r="D52" s="37"/>
      <c r="E52" s="38"/>
      <c r="F52" s="37"/>
      <c r="G52" s="38"/>
      <c r="H52" s="37"/>
      <c r="I52" s="38"/>
      <c r="J52" s="38"/>
      <c r="K52" s="38"/>
      <c r="L52" s="38"/>
      <c r="M52" s="38"/>
      <c r="N52" s="38"/>
      <c r="O52" s="38"/>
      <c r="P52" s="38"/>
      <c r="Q52" s="38"/>
      <c r="R52" s="38"/>
      <c r="S52" s="38"/>
      <c r="T52" s="127"/>
      <c r="U52" s="108"/>
      <c r="V52" s="108"/>
      <c r="W52" s="108"/>
      <c r="X52" s="108"/>
      <c r="Y52" s="108"/>
      <c r="Z52" s="108"/>
      <c r="AA52" s="108"/>
      <c r="AB52" s="108"/>
      <c r="AC52" s="38"/>
      <c r="AD52" s="38"/>
      <c r="AE52" s="38"/>
      <c r="AF52" s="38"/>
      <c r="AG52" s="38"/>
      <c r="AH52" s="38"/>
      <c r="AI52" s="38"/>
      <c r="AJ52" s="38"/>
      <c r="AK52" s="38"/>
      <c r="AL52" s="38"/>
    </row>
    <row r="53" spans="1:38" s="28" customFormat="1" ht="24">
      <c r="A53" s="12" t="s">
        <v>117</v>
      </c>
      <c r="B53" s="43">
        <v>16647.357848589567</v>
      </c>
      <c r="C53" s="34"/>
      <c r="D53" s="43">
        <v>19334.60891404028</v>
      </c>
      <c r="E53" s="34"/>
      <c r="F53" s="43">
        <v>22480.748393221045</v>
      </c>
      <c r="G53" s="34"/>
      <c r="H53" s="43">
        <v>24327</v>
      </c>
      <c r="I53" s="34"/>
      <c r="J53" s="43">
        <f>SUM(J54:J56)</f>
        <v>16132.027605608975</v>
      </c>
      <c r="K53" s="43"/>
      <c r="L53" s="43">
        <f t="shared" ref="L53:R53" si="36">SUM(L54:L56)</f>
        <v>24168.119027340974</v>
      </c>
      <c r="M53" s="43"/>
      <c r="N53" s="43">
        <f t="shared" si="36"/>
        <v>44925.915835089247</v>
      </c>
      <c r="O53" s="43"/>
      <c r="P53" s="43">
        <f t="shared" si="36"/>
        <v>35287.001577399998</v>
      </c>
      <c r="Q53" s="34"/>
      <c r="R53" s="43">
        <f t="shared" si="36"/>
        <v>25618.335063770806</v>
      </c>
      <c r="S53" s="34"/>
      <c r="T53" s="126"/>
      <c r="U53" s="106">
        <v>100.00000000000001</v>
      </c>
      <c r="V53" s="106"/>
      <c r="W53" s="106">
        <v>100.00000000000036</v>
      </c>
      <c r="X53" s="106"/>
      <c r="Y53" s="106">
        <v>100.00000000000003</v>
      </c>
      <c r="Z53" s="106"/>
      <c r="AA53" s="106">
        <v>100</v>
      </c>
      <c r="AB53" s="106"/>
      <c r="AC53" s="106">
        <f>SUM(AC54:AC55)</f>
        <v>99.999999999999986</v>
      </c>
      <c r="AD53" s="106"/>
      <c r="AE53" s="106">
        <f t="shared" ref="AE53:AI53" si="37">SUM(AE54:AE55)</f>
        <v>100</v>
      </c>
      <c r="AF53" s="106"/>
      <c r="AG53" s="106">
        <f t="shared" si="37"/>
        <v>100</v>
      </c>
      <c r="AH53" s="106"/>
      <c r="AI53" s="106">
        <f t="shared" si="37"/>
        <v>100</v>
      </c>
      <c r="AJ53" s="34"/>
      <c r="AK53" s="106">
        <f t="shared" ref="AK53" si="38">SUM(AK54:AK55)</f>
        <v>100</v>
      </c>
      <c r="AL53" s="34"/>
    </row>
    <row r="54" spans="1:38" s="52" customFormat="1" ht="12">
      <c r="A54" s="121" t="s">
        <v>67</v>
      </c>
      <c r="B54" s="37">
        <v>187.31711637499998</v>
      </c>
      <c r="C54" s="143" t="s">
        <v>72</v>
      </c>
      <c r="D54" s="37">
        <v>408.40131440142966</v>
      </c>
      <c r="E54" s="38"/>
      <c r="F54" s="37">
        <v>344.22288644586337</v>
      </c>
      <c r="G54" s="38"/>
      <c r="H54" s="37">
        <v>360</v>
      </c>
      <c r="I54" s="38"/>
      <c r="J54" s="37">
        <v>581.47605490044384</v>
      </c>
      <c r="K54" s="38"/>
      <c r="L54" s="37">
        <v>776.89017205115226</v>
      </c>
      <c r="M54" s="38"/>
      <c r="N54" s="37">
        <v>1012.6790580827599</v>
      </c>
      <c r="O54" s="38"/>
      <c r="P54" s="37">
        <v>576.09299940000005</v>
      </c>
      <c r="Q54" s="37" t="s">
        <v>72</v>
      </c>
      <c r="R54" s="37">
        <v>310.56876356543836</v>
      </c>
      <c r="S54" s="37" t="s">
        <v>72</v>
      </c>
      <c r="T54" s="127"/>
      <c r="U54" s="108">
        <v>1.1252062824544276</v>
      </c>
      <c r="V54" s="108"/>
      <c r="W54" s="108">
        <v>2.1122812269808096</v>
      </c>
      <c r="X54" s="111"/>
      <c r="Y54" s="108">
        <v>1.5311896224489667</v>
      </c>
      <c r="Z54" s="111"/>
      <c r="AA54" s="109">
        <v>1.4806893431497552</v>
      </c>
      <c r="AB54" s="111"/>
      <c r="AC54" s="164">
        <f>J54/$J$53*100</f>
        <v>3.6044821464244787</v>
      </c>
      <c r="AD54" s="164"/>
      <c r="AE54" s="164">
        <f>L54/SUM($L$54:$L$55)*100</f>
        <v>3.2331717822955506</v>
      </c>
      <c r="AF54" s="164"/>
      <c r="AG54" s="164">
        <f>N54/SUM($N$54:$N$55)*100</f>
        <v>2.2959769752175072</v>
      </c>
      <c r="AH54" s="164"/>
      <c r="AI54" s="164">
        <f>P54/SUM($P$54:$P$55)*100</f>
        <v>1.8556163302824957</v>
      </c>
      <c r="AJ54" s="38"/>
      <c r="AK54" s="164">
        <f>R54/SUM($R$54:$R$55)*100</f>
        <v>1.3545393909386378</v>
      </c>
      <c r="AL54" s="38"/>
    </row>
    <row r="55" spans="1:38" s="52" customFormat="1" ht="12">
      <c r="A55" s="121" t="s">
        <v>66</v>
      </c>
      <c r="B55" s="37">
        <v>16460.040732214566</v>
      </c>
      <c r="C55" s="38"/>
      <c r="D55" s="37">
        <v>18926.207599638852</v>
      </c>
      <c r="E55" s="38"/>
      <c r="F55" s="37">
        <v>22136.525506775182</v>
      </c>
      <c r="G55" s="38"/>
      <c r="H55" s="37">
        <v>23953</v>
      </c>
      <c r="I55" s="38"/>
      <c r="J55" s="37">
        <v>15550.551550708531</v>
      </c>
      <c r="K55" s="38"/>
      <c r="L55" s="37">
        <v>23251.841499594222</v>
      </c>
      <c r="M55" s="38"/>
      <c r="N55" s="37">
        <v>43093.994005867491</v>
      </c>
      <c r="O55" s="38"/>
      <c r="P55" s="37">
        <v>30469.81827</v>
      </c>
      <c r="Q55" s="38"/>
      <c r="R55" s="37">
        <v>22617.429170125328</v>
      </c>
      <c r="S55" s="38"/>
      <c r="T55" s="127"/>
      <c r="U55" s="108">
        <v>98.874793717545586</v>
      </c>
      <c r="V55" s="108"/>
      <c r="W55" s="108">
        <v>97.887718773019543</v>
      </c>
      <c r="X55" s="111"/>
      <c r="Y55" s="108">
        <v>98.468810377551065</v>
      </c>
      <c r="Z55" s="111"/>
      <c r="AA55" s="109">
        <v>98.519310656850251</v>
      </c>
      <c r="AB55" s="111"/>
      <c r="AC55" s="164">
        <f>J55/$J$53*100</f>
        <v>96.395517853575512</v>
      </c>
      <c r="AD55" s="38"/>
      <c r="AE55" s="164">
        <f>L55/SUM($L$54:$L$55)*100</f>
        <v>96.766828217704443</v>
      </c>
      <c r="AF55" s="164"/>
      <c r="AG55" s="164">
        <f>N55/SUM($N$54:$N$55)*100</f>
        <v>97.704023024782487</v>
      </c>
      <c r="AH55" s="164"/>
      <c r="AI55" s="164">
        <f>P55/SUM($P$54:$P$55)*100</f>
        <v>98.144383669717499</v>
      </c>
      <c r="AJ55" s="38"/>
      <c r="AK55" s="164">
        <f>R55/SUM($R$54:$R$55)*100</f>
        <v>98.645460609061359</v>
      </c>
      <c r="AL55" s="38"/>
    </row>
    <row r="56" spans="1:38" s="52" customFormat="1" ht="12">
      <c r="A56" s="121" t="s">
        <v>3</v>
      </c>
      <c r="B56" s="37">
        <v>0</v>
      </c>
      <c r="C56" s="38"/>
      <c r="D56" s="37">
        <v>0</v>
      </c>
      <c r="E56" s="38"/>
      <c r="F56" s="37">
        <v>0</v>
      </c>
      <c r="G56" s="38"/>
      <c r="H56" s="37">
        <v>14</v>
      </c>
      <c r="I56" s="38" t="s">
        <v>72</v>
      </c>
      <c r="J56" s="37">
        <v>0</v>
      </c>
      <c r="K56" s="38"/>
      <c r="L56" s="37">
        <v>139.38735569559816</v>
      </c>
      <c r="M56" s="37" t="s">
        <v>72</v>
      </c>
      <c r="N56" s="37">
        <v>819.24277113899734</v>
      </c>
      <c r="O56" s="37"/>
      <c r="P56" s="37">
        <v>4241.0903079999998</v>
      </c>
      <c r="Q56" s="37"/>
      <c r="R56" s="37">
        <v>2690.3371300800372</v>
      </c>
      <c r="S56" s="37"/>
      <c r="T56" s="127"/>
      <c r="U56" s="37">
        <v>0</v>
      </c>
      <c r="V56" s="38"/>
      <c r="W56" s="37">
        <v>0</v>
      </c>
      <c r="X56" s="38"/>
      <c r="Y56" s="37">
        <v>0</v>
      </c>
      <c r="Z56" s="111"/>
      <c r="AA56" s="104" t="s">
        <v>81</v>
      </c>
      <c r="AB56" s="111"/>
      <c r="AC56" s="164">
        <v>0</v>
      </c>
      <c r="AD56" s="38"/>
      <c r="AE56" s="104" t="s">
        <v>81</v>
      </c>
      <c r="AF56" s="104"/>
      <c r="AG56" s="104" t="s">
        <v>81</v>
      </c>
      <c r="AH56" s="104"/>
      <c r="AI56" s="104" t="s">
        <v>81</v>
      </c>
      <c r="AJ56" s="38"/>
      <c r="AK56" s="104" t="s">
        <v>81</v>
      </c>
      <c r="AL56" s="38"/>
    </row>
    <row r="57" spans="1:38" ht="6.6" customHeight="1" thickBot="1">
      <c r="A57" s="101"/>
      <c r="B57" s="63"/>
      <c r="C57" s="64"/>
      <c r="D57" s="63"/>
      <c r="E57" s="64"/>
      <c r="F57" s="63"/>
      <c r="G57" s="64"/>
      <c r="H57" s="63"/>
      <c r="I57" s="64"/>
      <c r="J57" s="64"/>
      <c r="K57" s="64"/>
      <c r="L57" s="64"/>
      <c r="M57" s="64"/>
      <c r="N57" s="64"/>
      <c r="O57" s="64"/>
      <c r="P57" s="64"/>
      <c r="Q57" s="64"/>
      <c r="R57" s="64"/>
      <c r="S57" s="64"/>
      <c r="T57" s="102"/>
      <c r="U57" s="67"/>
      <c r="V57" s="68"/>
      <c r="W57" s="67"/>
      <c r="X57" s="68"/>
      <c r="Y57" s="67"/>
      <c r="Z57" s="68"/>
      <c r="AA57" s="67"/>
      <c r="AB57" s="68"/>
      <c r="AC57" s="64"/>
      <c r="AD57" s="64"/>
      <c r="AE57" s="64"/>
      <c r="AF57" s="64"/>
      <c r="AG57" s="64"/>
      <c r="AH57" s="64"/>
      <c r="AI57" s="64"/>
      <c r="AJ57" s="64"/>
      <c r="AK57" s="64"/>
      <c r="AL57" s="64"/>
    </row>
    <row r="58" spans="1:38" ht="6.6" customHeight="1">
      <c r="A58" s="71"/>
      <c r="B58" s="71"/>
      <c r="C58" s="72"/>
      <c r="D58" s="71"/>
      <c r="E58" s="72"/>
      <c r="F58" s="71"/>
      <c r="G58" s="72"/>
      <c r="H58" s="71"/>
      <c r="I58" s="72"/>
      <c r="J58" s="72"/>
      <c r="K58" s="72"/>
      <c r="L58" s="72"/>
      <c r="M58" s="72"/>
      <c r="N58" s="72"/>
      <c r="O58" s="72"/>
      <c r="P58" s="72"/>
      <c r="Q58" s="72"/>
      <c r="R58" s="72"/>
      <c r="S58" s="72"/>
      <c r="AC58" s="72"/>
      <c r="AD58" s="72"/>
      <c r="AE58" s="72"/>
      <c r="AF58" s="72"/>
      <c r="AG58" s="72"/>
      <c r="AH58" s="72"/>
      <c r="AI58" s="72"/>
      <c r="AJ58" s="72"/>
      <c r="AK58" s="72"/>
      <c r="AL58" s="72"/>
    </row>
    <row r="59" spans="1:38">
      <c r="A59" s="73" t="s">
        <v>162</v>
      </c>
      <c r="B59" s="71"/>
      <c r="C59" s="72"/>
      <c r="D59" s="71"/>
      <c r="E59" s="72"/>
      <c r="F59" s="71"/>
      <c r="G59" s="72"/>
      <c r="H59" s="71"/>
      <c r="I59" s="72"/>
      <c r="J59" s="72"/>
      <c r="K59" s="72"/>
      <c r="L59" s="72"/>
      <c r="M59" s="72"/>
      <c r="N59" s="72"/>
      <c r="O59" s="72"/>
      <c r="P59" s="72"/>
      <c r="Q59" s="72"/>
      <c r="R59" s="72"/>
      <c r="S59" s="72"/>
      <c r="AC59" s="72"/>
      <c r="AD59" s="72"/>
      <c r="AE59" s="72"/>
      <c r="AF59" s="72"/>
      <c r="AG59" s="72"/>
      <c r="AH59" s="72"/>
      <c r="AI59" s="72"/>
      <c r="AJ59" s="72"/>
      <c r="AK59" s="72"/>
      <c r="AL59" s="72"/>
    </row>
    <row r="60" spans="1:38" s="4" customFormat="1" ht="12.75" customHeight="1">
      <c r="A60" s="269" t="s">
        <v>159</v>
      </c>
      <c r="B60" s="269"/>
      <c r="C60" s="269"/>
      <c r="D60" s="269"/>
      <c r="E60" s="269"/>
      <c r="F60" s="269"/>
      <c r="G60" s="269"/>
      <c r="H60" s="269"/>
      <c r="I60" s="269"/>
      <c r="J60" s="269"/>
      <c r="K60" s="269"/>
      <c r="L60" s="269"/>
      <c r="M60" s="269"/>
      <c r="N60" s="269"/>
      <c r="O60" s="269"/>
      <c r="P60" s="269"/>
      <c r="Q60" s="269"/>
      <c r="R60" s="269"/>
      <c r="S60" s="269"/>
      <c r="T60" s="269"/>
      <c r="U60" s="269"/>
      <c r="V60" s="269"/>
      <c r="W60" s="269"/>
      <c r="X60" s="269"/>
      <c r="Y60" s="269"/>
      <c r="Z60" s="269"/>
      <c r="AA60" s="269"/>
      <c r="AB60" s="269"/>
    </row>
    <row r="61" spans="1:38" s="4" customFormat="1" ht="11.25">
      <c r="A61" s="124" t="s">
        <v>73</v>
      </c>
      <c r="B61" s="18"/>
      <c r="C61" s="129"/>
      <c r="D61" s="131"/>
      <c r="E61" s="130"/>
      <c r="F61" s="131"/>
      <c r="G61" s="130"/>
      <c r="H61" s="131"/>
      <c r="I61" s="130"/>
      <c r="J61" s="130"/>
      <c r="K61" s="130"/>
      <c r="L61" s="130"/>
      <c r="M61" s="130"/>
      <c r="N61" s="130"/>
      <c r="O61" s="130"/>
      <c r="P61" s="130"/>
      <c r="Q61" s="130"/>
      <c r="R61" s="130"/>
      <c r="S61" s="130"/>
      <c r="T61" s="130"/>
      <c r="AC61" s="130"/>
      <c r="AD61" s="130"/>
      <c r="AE61" s="130"/>
      <c r="AF61" s="130"/>
      <c r="AG61" s="130"/>
      <c r="AH61" s="130"/>
      <c r="AI61" s="130"/>
      <c r="AJ61" s="130"/>
      <c r="AK61" s="130"/>
      <c r="AL61" s="130"/>
    </row>
    <row r="62" spans="1:38" s="4" customFormat="1" ht="11.25">
      <c r="A62" s="4" t="s">
        <v>95</v>
      </c>
      <c r="B62" s="122"/>
      <c r="C62" s="132"/>
      <c r="D62" s="123"/>
      <c r="E62" s="133"/>
      <c r="F62" s="123"/>
      <c r="G62" s="133"/>
      <c r="H62" s="123"/>
      <c r="I62" s="133"/>
      <c r="J62" s="133"/>
      <c r="K62" s="133"/>
      <c r="L62" s="133"/>
      <c r="M62" s="133"/>
      <c r="N62" s="133"/>
      <c r="O62" s="133"/>
      <c r="P62" s="133"/>
      <c r="Q62" s="133"/>
      <c r="R62" s="133"/>
      <c r="S62" s="133"/>
      <c r="T62" s="133"/>
      <c r="AC62" s="133"/>
      <c r="AD62" s="133"/>
      <c r="AE62" s="133"/>
      <c r="AF62" s="133"/>
      <c r="AG62" s="133"/>
      <c r="AH62" s="133"/>
      <c r="AI62" s="133"/>
      <c r="AJ62" s="133"/>
      <c r="AK62" s="133"/>
      <c r="AL62" s="133"/>
    </row>
    <row r="63" spans="1:38" s="4" customFormat="1" ht="11.25">
      <c r="A63" s="4" t="s">
        <v>207</v>
      </c>
      <c r="C63" s="134"/>
      <c r="E63" s="130"/>
      <c r="G63" s="130"/>
      <c r="I63" s="130"/>
      <c r="J63" s="130"/>
      <c r="K63" s="130"/>
      <c r="L63" s="130"/>
      <c r="M63" s="130"/>
      <c r="N63" s="130"/>
      <c r="O63" s="130"/>
      <c r="P63" s="130"/>
      <c r="Q63" s="130"/>
      <c r="R63" s="130"/>
      <c r="S63" s="130"/>
      <c r="T63" s="130"/>
      <c r="AC63" s="130"/>
      <c r="AD63" s="130"/>
      <c r="AE63" s="130"/>
      <c r="AF63" s="130"/>
      <c r="AG63" s="130"/>
      <c r="AH63" s="130"/>
      <c r="AI63" s="130"/>
      <c r="AJ63" s="130"/>
      <c r="AK63" s="130"/>
      <c r="AL63" s="130"/>
    </row>
    <row r="66" spans="1:38">
      <c r="A66" s="49"/>
      <c r="C66" s="100"/>
      <c r="E66" s="100"/>
      <c r="G66" s="100"/>
      <c r="I66" s="100"/>
      <c r="J66" s="100"/>
      <c r="K66" s="100"/>
      <c r="L66" s="100"/>
      <c r="M66" s="100"/>
      <c r="N66" s="100"/>
      <c r="O66" s="100"/>
      <c r="P66" s="100"/>
      <c r="Q66" s="100"/>
      <c r="R66" s="100"/>
      <c r="S66" s="100"/>
      <c r="AC66" s="100"/>
      <c r="AD66" s="100"/>
      <c r="AE66" s="100"/>
      <c r="AF66" s="100"/>
      <c r="AG66" s="100"/>
      <c r="AH66" s="100"/>
      <c r="AI66" s="100"/>
      <c r="AJ66" s="100"/>
      <c r="AK66" s="100"/>
      <c r="AL66" s="100"/>
    </row>
    <row r="67" spans="1:38">
      <c r="A67" s="54"/>
      <c r="B67" s="120"/>
      <c r="C67" s="120"/>
      <c r="E67" s="100"/>
      <c r="G67" s="100"/>
      <c r="I67" s="100"/>
      <c r="J67" s="100"/>
      <c r="K67" s="100"/>
      <c r="L67" s="100"/>
      <c r="M67" s="100"/>
      <c r="N67" s="100"/>
      <c r="O67" s="100"/>
      <c r="P67" s="100"/>
      <c r="Q67" s="100"/>
      <c r="R67" s="100"/>
      <c r="S67" s="100"/>
      <c r="AC67" s="100"/>
      <c r="AD67" s="100"/>
      <c r="AE67" s="100"/>
      <c r="AF67" s="100"/>
      <c r="AG67" s="100"/>
      <c r="AH67" s="100"/>
      <c r="AI67" s="100"/>
      <c r="AJ67" s="100"/>
      <c r="AK67" s="100"/>
      <c r="AL67" s="100"/>
    </row>
    <row r="68" spans="1:38">
      <c r="A68" s="54"/>
      <c r="B68" s="120"/>
      <c r="C68" s="120"/>
      <c r="E68" s="100"/>
      <c r="G68" s="100"/>
      <c r="I68" s="100"/>
      <c r="J68" s="100"/>
      <c r="K68" s="100"/>
      <c r="L68" s="100"/>
      <c r="M68" s="100"/>
      <c r="N68" s="100"/>
      <c r="O68" s="100"/>
      <c r="P68" s="100"/>
      <c r="Q68" s="100"/>
      <c r="R68" s="100"/>
      <c r="S68" s="100"/>
      <c r="AC68" s="100"/>
      <c r="AD68" s="100"/>
      <c r="AE68" s="100"/>
      <c r="AF68" s="100"/>
      <c r="AG68" s="100"/>
      <c r="AH68" s="100"/>
      <c r="AI68" s="100"/>
      <c r="AJ68" s="100"/>
      <c r="AK68" s="100"/>
      <c r="AL68" s="100"/>
    </row>
    <row r="69" spans="1:38">
      <c r="A69" s="54"/>
      <c r="B69" s="120"/>
      <c r="C69" s="120"/>
      <c r="E69" s="100"/>
      <c r="G69" s="100"/>
      <c r="I69" s="100"/>
      <c r="J69" s="100"/>
      <c r="K69" s="100"/>
      <c r="L69" s="100"/>
      <c r="M69" s="100"/>
      <c r="N69" s="100"/>
      <c r="O69" s="100"/>
      <c r="P69" s="100"/>
      <c r="Q69" s="100"/>
      <c r="R69" s="100"/>
      <c r="S69" s="100"/>
      <c r="AC69" s="100"/>
      <c r="AD69" s="100"/>
      <c r="AE69" s="100"/>
      <c r="AF69" s="100"/>
      <c r="AG69" s="100"/>
      <c r="AH69" s="100"/>
      <c r="AI69" s="100"/>
      <c r="AJ69" s="100"/>
      <c r="AK69" s="100"/>
      <c r="AL69" s="100"/>
    </row>
    <row r="70" spans="1:38">
      <c r="A70" s="49"/>
      <c r="B70" s="120"/>
      <c r="C70" s="120"/>
      <c r="E70" s="100"/>
      <c r="G70" s="100"/>
      <c r="I70" s="100"/>
      <c r="J70" s="100"/>
      <c r="K70" s="100"/>
      <c r="L70" s="100"/>
      <c r="M70" s="100"/>
      <c r="N70" s="100"/>
      <c r="O70" s="100"/>
      <c r="P70" s="100"/>
      <c r="Q70" s="100"/>
      <c r="R70" s="100"/>
      <c r="S70" s="100"/>
      <c r="AC70" s="100"/>
      <c r="AD70" s="100"/>
      <c r="AE70" s="100"/>
      <c r="AF70" s="100"/>
      <c r="AG70" s="100"/>
      <c r="AH70" s="100"/>
      <c r="AI70" s="100"/>
      <c r="AJ70" s="100"/>
      <c r="AK70" s="100"/>
      <c r="AL70" s="100"/>
    </row>
    <row r="71" spans="1:38">
      <c r="A71" s="55"/>
      <c r="C71" s="100"/>
      <c r="E71" s="100"/>
      <c r="G71" s="100"/>
      <c r="I71" s="100"/>
      <c r="J71" s="100"/>
      <c r="K71" s="100"/>
      <c r="L71" s="100"/>
      <c r="M71" s="100"/>
      <c r="N71" s="100"/>
      <c r="O71" s="100"/>
      <c r="P71" s="100"/>
      <c r="Q71" s="100"/>
      <c r="R71" s="100"/>
      <c r="S71" s="100"/>
      <c r="AC71" s="100"/>
      <c r="AD71" s="100"/>
      <c r="AE71" s="100"/>
      <c r="AF71" s="100"/>
      <c r="AG71" s="100"/>
      <c r="AH71" s="100"/>
      <c r="AI71" s="100"/>
      <c r="AJ71" s="100"/>
      <c r="AK71" s="100"/>
      <c r="AL71" s="100"/>
    </row>
  </sheetData>
  <mergeCells count="24">
    <mergeCell ref="A1:AL1"/>
    <mergeCell ref="L10:M10"/>
    <mergeCell ref="N10:O10"/>
    <mergeCell ref="AE10:AF10"/>
    <mergeCell ref="P10:Q10"/>
    <mergeCell ref="AA10:AB10"/>
    <mergeCell ref="R10:S10"/>
    <mergeCell ref="AC10:AD10"/>
    <mergeCell ref="A60:AB60"/>
    <mergeCell ref="B10:C10"/>
    <mergeCell ref="D10:E10"/>
    <mergeCell ref="U10:V10"/>
    <mergeCell ref="W10:X10"/>
    <mergeCell ref="H10:I10"/>
    <mergeCell ref="A4:A10"/>
    <mergeCell ref="F10:G10"/>
    <mergeCell ref="Y10:Z10"/>
    <mergeCell ref="J10:K10"/>
    <mergeCell ref="B4:AJ4"/>
    <mergeCell ref="AG10:AH10"/>
    <mergeCell ref="AI10:AJ10"/>
    <mergeCell ref="U7:AL7"/>
    <mergeCell ref="B7:R7"/>
    <mergeCell ref="AK10:AL10"/>
  </mergeCells>
  <printOptions horizontalCentered="1"/>
  <pageMargins left="0.78740157480314965" right="0.78740157480314965" top="0.78740157480314965" bottom="0.78740157480314965" header="0.39370078740157483" footer="0.39370078740157483"/>
  <pageSetup scale="75" orientation="portrait" r:id="rId1"/>
  <headerFooter alignWithMargins="0"/>
  <ignoredErrors>
    <ignoredError sqref="J16 L16 H47"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L626"/>
  <sheetViews>
    <sheetView showGridLines="0" zoomScaleNormal="100" workbookViewId="0">
      <pane xSplit="1" ySplit="11" topLeftCell="B12" activePane="bottomRight" state="frozen"/>
      <selection activeCell="B13" sqref="B13"/>
      <selection pane="topRight" activeCell="B13" sqref="B13"/>
      <selection pane="bottomLeft" activeCell="B13" sqref="B13"/>
      <selection pane="bottomRight" activeCell="B12" sqref="B12"/>
    </sheetView>
  </sheetViews>
  <sheetFormatPr baseColWidth="10" defaultColWidth="11.42578125" defaultRowHeight="12.75"/>
  <cols>
    <col min="1" max="1" width="30.7109375" style="100" customWidth="1"/>
    <col min="2" max="2" width="8.7109375" style="100" customWidth="1"/>
    <col min="3" max="3" width="2.7109375" style="22" customWidth="1"/>
    <col min="4" max="4" width="8.7109375" style="100" customWidth="1"/>
    <col min="5" max="5" width="2.7109375" style="22" customWidth="1"/>
    <col min="6" max="6" width="8.7109375" style="100" customWidth="1"/>
    <col min="7" max="7" width="2.7109375" style="22" customWidth="1"/>
    <col min="8" max="8" width="8.7109375" style="100" customWidth="1"/>
    <col min="9" max="9" width="2.7109375" style="22" customWidth="1"/>
    <col min="10" max="10" width="8.7109375" style="22" customWidth="1"/>
    <col min="11" max="11" width="2.7109375" style="22" customWidth="1"/>
    <col min="12" max="12" width="8.7109375" style="22" customWidth="1"/>
    <col min="13" max="13" width="2.7109375" style="22" customWidth="1"/>
    <col min="14" max="14" width="8.7109375" style="22" customWidth="1"/>
    <col min="15" max="15" width="2.7109375" style="22" customWidth="1"/>
    <col min="16" max="16" width="8.7109375" style="22" customWidth="1"/>
    <col min="17" max="17" width="2.7109375" style="22" customWidth="1"/>
    <col min="18" max="18" width="7.5703125" style="22" bestFit="1" customWidth="1"/>
    <col min="19" max="19" width="2.7109375" style="22" customWidth="1"/>
    <col min="20" max="20" width="1.7109375" style="100" customWidth="1"/>
    <col min="21" max="21" width="8.7109375" style="100" customWidth="1"/>
    <col min="22" max="22" width="2.7109375" style="100" customWidth="1"/>
    <col min="23" max="23" width="8.7109375" style="100" customWidth="1"/>
    <col min="24" max="24" width="2.7109375" style="100" customWidth="1"/>
    <col min="25" max="25" width="8.7109375" style="100" customWidth="1"/>
    <col min="26" max="26" width="2.7109375" style="100" customWidth="1"/>
    <col min="27" max="27" width="8.7109375" style="100" customWidth="1"/>
    <col min="28" max="28" width="2.7109375" style="100" customWidth="1"/>
    <col min="29" max="29" width="8.7109375" style="22" customWidth="1"/>
    <col min="30" max="30" width="2.7109375" style="22" customWidth="1"/>
    <col min="31" max="31" width="8.7109375" style="22" customWidth="1"/>
    <col min="32" max="32" width="2.7109375" style="22" customWidth="1"/>
    <col min="33" max="33" width="8.7109375" style="22" customWidth="1"/>
    <col min="34" max="34" width="2.7109375" style="22" customWidth="1"/>
    <col min="35" max="35" width="8.7109375" style="22" customWidth="1"/>
    <col min="36" max="36" width="2.7109375" style="22" customWidth="1"/>
    <col min="37" max="37" width="10.140625" style="22" customWidth="1"/>
    <col min="38" max="38" width="2.7109375" style="22" customWidth="1"/>
    <col min="39" max="16384" width="11.42578125" style="100"/>
  </cols>
  <sheetData>
    <row r="1" spans="1:38" ht="27" customHeight="1">
      <c r="A1" s="266" t="s">
        <v>203</v>
      </c>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c r="AI1" s="266"/>
      <c r="AJ1" s="266"/>
      <c r="AK1" s="266"/>
      <c r="AL1" s="266"/>
    </row>
    <row r="2" spans="1:38" ht="6" customHeight="1" thickBot="1">
      <c r="A2" s="92"/>
      <c r="E2" s="23"/>
      <c r="G2" s="23"/>
      <c r="I2" s="23"/>
      <c r="J2" s="23"/>
      <c r="K2" s="23"/>
      <c r="L2" s="23"/>
      <c r="M2" s="23"/>
      <c r="N2" s="23"/>
      <c r="O2" s="23"/>
      <c r="P2" s="23"/>
      <c r="Q2" s="23"/>
      <c r="R2" s="23"/>
      <c r="S2" s="23"/>
      <c r="AC2" s="23"/>
      <c r="AD2" s="23"/>
      <c r="AE2" s="23"/>
      <c r="AF2" s="23"/>
      <c r="AG2" s="23"/>
      <c r="AH2" s="23"/>
      <c r="AI2" s="234"/>
      <c r="AJ2" s="234"/>
      <c r="AK2" s="234"/>
      <c r="AL2" s="234"/>
    </row>
    <row r="3" spans="1:38" ht="6.6" customHeight="1">
      <c r="A3" s="172"/>
      <c r="B3" s="172"/>
      <c r="C3" s="173"/>
      <c r="D3" s="172"/>
      <c r="E3" s="174"/>
      <c r="F3" s="172"/>
      <c r="G3" s="174"/>
      <c r="H3" s="172"/>
      <c r="I3" s="174"/>
      <c r="J3" s="174"/>
      <c r="K3" s="174"/>
      <c r="L3" s="174"/>
      <c r="M3" s="174"/>
      <c r="N3" s="174"/>
      <c r="O3" s="174"/>
      <c r="P3" s="174"/>
      <c r="Q3" s="174"/>
      <c r="R3" s="174"/>
      <c r="S3" s="174"/>
      <c r="T3" s="172"/>
      <c r="U3" s="172"/>
      <c r="V3" s="172"/>
      <c r="W3" s="172"/>
      <c r="X3" s="172"/>
      <c r="Y3" s="172"/>
      <c r="Z3" s="172"/>
      <c r="AA3" s="172"/>
      <c r="AB3" s="172"/>
      <c r="AC3" s="174"/>
      <c r="AD3" s="174"/>
      <c r="AE3" s="174"/>
      <c r="AF3" s="174"/>
      <c r="AG3" s="174"/>
      <c r="AH3" s="174"/>
      <c r="AI3" s="232"/>
      <c r="AJ3" s="232"/>
      <c r="AK3" s="232"/>
      <c r="AL3" s="232"/>
    </row>
    <row r="4" spans="1:38" s="24" customFormat="1" ht="14.25" customHeight="1">
      <c r="A4" s="270" t="s">
        <v>46</v>
      </c>
      <c r="B4" s="264" t="s">
        <v>119</v>
      </c>
      <c r="C4" s="264"/>
      <c r="D4" s="264"/>
      <c r="E4" s="264"/>
      <c r="F4" s="264"/>
      <c r="G4" s="264"/>
      <c r="H4" s="264"/>
      <c r="I4" s="264"/>
      <c r="J4" s="264"/>
      <c r="K4" s="264"/>
      <c r="L4" s="264"/>
      <c r="M4" s="264"/>
      <c r="N4" s="264"/>
      <c r="O4" s="264"/>
      <c r="P4" s="264"/>
      <c r="Q4" s="264"/>
      <c r="R4" s="264"/>
      <c r="S4" s="264"/>
      <c r="T4" s="264"/>
      <c r="U4" s="264"/>
      <c r="V4" s="264"/>
      <c r="W4" s="264"/>
      <c r="X4" s="264"/>
      <c r="Y4" s="264"/>
      <c r="Z4" s="264"/>
      <c r="AA4" s="264"/>
      <c r="AB4" s="264"/>
      <c r="AC4" s="264"/>
      <c r="AD4" s="264"/>
      <c r="AE4" s="264"/>
      <c r="AF4" s="264"/>
      <c r="AG4" s="264"/>
      <c r="AH4" s="264"/>
      <c r="AI4" s="264"/>
      <c r="AJ4" s="264"/>
      <c r="AK4" s="227"/>
      <c r="AL4" s="227"/>
    </row>
    <row r="5" spans="1:38" s="24" customFormat="1" ht="6.6" customHeight="1">
      <c r="A5" s="270"/>
      <c r="B5" s="175"/>
      <c r="C5" s="176"/>
      <c r="D5" s="176"/>
      <c r="E5" s="176"/>
      <c r="F5" s="176"/>
      <c r="G5" s="176"/>
      <c r="H5" s="176"/>
      <c r="I5" s="176"/>
      <c r="J5" s="176"/>
      <c r="K5" s="176"/>
      <c r="L5" s="176"/>
      <c r="M5" s="176"/>
      <c r="N5" s="176"/>
      <c r="O5" s="176"/>
      <c r="P5" s="176"/>
      <c r="Q5" s="176"/>
      <c r="R5" s="176"/>
      <c r="S5" s="176"/>
      <c r="T5" s="176"/>
      <c r="U5" s="176"/>
      <c r="V5" s="176"/>
      <c r="W5" s="176"/>
      <c r="X5" s="176"/>
      <c r="Y5" s="176"/>
      <c r="Z5" s="176"/>
      <c r="AA5" s="176"/>
      <c r="AB5" s="176"/>
      <c r="AC5" s="176"/>
      <c r="AD5" s="176"/>
      <c r="AE5" s="176"/>
      <c r="AF5" s="176"/>
      <c r="AG5" s="176"/>
      <c r="AH5" s="176"/>
      <c r="AI5" s="176"/>
      <c r="AJ5" s="176"/>
      <c r="AK5" s="176"/>
      <c r="AL5" s="176"/>
    </row>
    <row r="6" spans="1:38" s="24" customFormat="1" ht="6.6" customHeight="1">
      <c r="A6" s="270"/>
      <c r="B6" s="177"/>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8"/>
    </row>
    <row r="7" spans="1:38" s="24" customFormat="1" ht="12.75" customHeight="1">
      <c r="A7" s="270"/>
      <c r="B7" s="267" t="s">
        <v>90</v>
      </c>
      <c r="C7" s="267"/>
      <c r="D7" s="267"/>
      <c r="E7" s="267"/>
      <c r="F7" s="267"/>
      <c r="G7" s="267"/>
      <c r="H7" s="267"/>
      <c r="I7" s="267"/>
      <c r="J7" s="267"/>
      <c r="K7" s="267"/>
      <c r="L7" s="267"/>
      <c r="M7" s="267"/>
      <c r="N7" s="267"/>
      <c r="O7" s="267"/>
      <c r="P7" s="267"/>
      <c r="Q7" s="267"/>
      <c r="R7" s="267"/>
      <c r="S7" s="226"/>
      <c r="T7" s="180"/>
      <c r="U7" s="267" t="s">
        <v>94</v>
      </c>
      <c r="V7" s="267"/>
      <c r="W7" s="267"/>
      <c r="X7" s="267"/>
      <c r="Y7" s="267"/>
      <c r="Z7" s="267"/>
      <c r="AA7" s="267"/>
      <c r="AB7" s="267"/>
      <c r="AC7" s="267"/>
      <c r="AD7" s="267"/>
      <c r="AE7" s="267"/>
      <c r="AF7" s="267"/>
      <c r="AG7" s="267"/>
      <c r="AH7" s="267"/>
      <c r="AI7" s="267"/>
      <c r="AJ7" s="267"/>
      <c r="AK7" s="267"/>
      <c r="AL7" s="267"/>
    </row>
    <row r="8" spans="1:38" s="24" customFormat="1" ht="6.6" customHeight="1">
      <c r="A8" s="270"/>
      <c r="B8" s="181"/>
      <c r="C8" s="181"/>
      <c r="D8" s="181"/>
      <c r="E8" s="181"/>
      <c r="F8" s="181"/>
      <c r="G8" s="181"/>
      <c r="H8" s="181"/>
      <c r="I8" s="181"/>
      <c r="J8" s="181"/>
      <c r="K8" s="181"/>
      <c r="L8" s="181"/>
      <c r="M8" s="181"/>
      <c r="N8" s="181"/>
      <c r="O8" s="181"/>
      <c r="P8" s="181"/>
      <c r="Q8" s="181"/>
      <c r="R8" s="181"/>
      <c r="S8" s="226"/>
      <c r="T8" s="180"/>
      <c r="U8" s="181"/>
      <c r="V8" s="181"/>
      <c r="W8" s="181"/>
      <c r="X8" s="181"/>
      <c r="Y8" s="181"/>
      <c r="Z8" s="181"/>
      <c r="AA8" s="181"/>
      <c r="AB8" s="181"/>
      <c r="AC8" s="181"/>
      <c r="AD8" s="181"/>
      <c r="AE8" s="181"/>
      <c r="AF8" s="181"/>
      <c r="AG8" s="181"/>
      <c r="AH8" s="181"/>
      <c r="AI8" s="181"/>
      <c r="AJ8" s="181"/>
      <c r="AK8" s="181"/>
      <c r="AL8" s="181"/>
    </row>
    <row r="9" spans="1:38" s="24" customFormat="1" ht="6.6" customHeight="1">
      <c r="A9" s="270"/>
      <c r="B9" s="179"/>
      <c r="C9" s="179"/>
      <c r="D9" s="179"/>
      <c r="E9" s="179"/>
      <c r="F9" s="188"/>
      <c r="G9" s="188"/>
      <c r="H9" s="179"/>
      <c r="I9" s="179"/>
      <c r="J9" s="192"/>
      <c r="K9" s="192"/>
      <c r="L9" s="192"/>
      <c r="M9" s="192"/>
      <c r="N9" s="220"/>
      <c r="O9" s="220"/>
      <c r="P9" s="224"/>
      <c r="Q9" s="224"/>
      <c r="R9" s="226"/>
      <c r="S9" s="226"/>
      <c r="T9" s="180"/>
      <c r="U9" s="179"/>
      <c r="V9" s="179"/>
      <c r="W9" s="179"/>
      <c r="X9" s="179"/>
      <c r="Y9" s="188"/>
      <c r="Z9" s="188"/>
      <c r="AA9" s="179"/>
      <c r="AB9" s="179"/>
      <c r="AC9" s="192"/>
      <c r="AD9" s="192"/>
      <c r="AE9" s="192"/>
      <c r="AF9" s="205"/>
      <c r="AG9" s="205"/>
      <c r="AH9" s="224"/>
      <c r="AI9" s="224"/>
      <c r="AJ9" s="192"/>
      <c r="AK9" s="226"/>
      <c r="AL9" s="226"/>
    </row>
    <row r="10" spans="1:38" s="24" customFormat="1" ht="13.5" customHeight="1">
      <c r="A10" s="270"/>
      <c r="B10" s="263">
        <v>2009</v>
      </c>
      <c r="C10" s="263"/>
      <c r="D10" s="263">
        <v>2010</v>
      </c>
      <c r="E10" s="263"/>
      <c r="F10" s="263">
        <v>2011</v>
      </c>
      <c r="G10" s="263"/>
      <c r="H10" s="263">
        <v>2012</v>
      </c>
      <c r="I10" s="263"/>
      <c r="J10" s="193">
        <v>2013</v>
      </c>
      <c r="K10" s="193"/>
      <c r="L10" s="263">
        <v>2014</v>
      </c>
      <c r="M10" s="263"/>
      <c r="N10" s="263">
        <v>2015</v>
      </c>
      <c r="O10" s="263"/>
      <c r="P10" s="263">
        <v>2016</v>
      </c>
      <c r="Q10" s="263"/>
      <c r="R10" s="263">
        <v>2017</v>
      </c>
      <c r="S10" s="263"/>
      <c r="T10" s="180"/>
      <c r="U10" s="263">
        <v>2009</v>
      </c>
      <c r="V10" s="263"/>
      <c r="W10" s="263">
        <v>2010</v>
      </c>
      <c r="X10" s="263"/>
      <c r="Y10" s="263">
        <v>2011</v>
      </c>
      <c r="Z10" s="263"/>
      <c r="AA10" s="263">
        <v>2012</v>
      </c>
      <c r="AB10" s="263"/>
      <c r="AC10" s="263">
        <v>2013</v>
      </c>
      <c r="AD10" s="263"/>
      <c r="AE10" s="263">
        <v>2014</v>
      </c>
      <c r="AF10" s="263"/>
      <c r="AG10" s="263">
        <v>2015</v>
      </c>
      <c r="AH10" s="263"/>
      <c r="AI10" s="263">
        <v>2016</v>
      </c>
      <c r="AJ10" s="263"/>
      <c r="AK10" s="263">
        <v>2017</v>
      </c>
      <c r="AL10" s="263"/>
    </row>
    <row r="11" spans="1:38" s="27" customFormat="1" ht="6.6" customHeight="1">
      <c r="A11" s="182"/>
      <c r="B11" s="182"/>
      <c r="C11" s="183"/>
      <c r="D11" s="182"/>
      <c r="E11" s="183"/>
      <c r="F11" s="182"/>
      <c r="G11" s="183"/>
      <c r="H11" s="182"/>
      <c r="I11" s="183"/>
      <c r="J11" s="183"/>
      <c r="K11" s="183"/>
      <c r="L11" s="183"/>
      <c r="M11" s="183"/>
      <c r="N11" s="183"/>
      <c r="O11" s="183"/>
      <c r="P11" s="183"/>
      <c r="Q11" s="183"/>
      <c r="R11" s="183"/>
      <c r="S11" s="183"/>
      <c r="T11" s="182"/>
      <c r="U11" s="182"/>
      <c r="V11" s="182"/>
      <c r="W11" s="182"/>
      <c r="X11" s="182"/>
      <c r="Y11" s="182"/>
      <c r="Z11" s="182"/>
      <c r="AA11" s="182"/>
      <c r="AB11" s="182"/>
      <c r="AC11" s="183"/>
      <c r="AD11" s="183"/>
      <c r="AE11" s="183"/>
      <c r="AF11" s="183"/>
      <c r="AG11" s="183"/>
      <c r="AH11" s="183"/>
      <c r="AI11" s="183"/>
      <c r="AJ11" s="183"/>
      <c r="AK11" s="183"/>
      <c r="AL11" s="183"/>
    </row>
    <row r="12" spans="1:38" s="27" customFormat="1" ht="6.6" customHeight="1">
      <c r="A12" s="25"/>
      <c r="B12" s="25"/>
      <c r="C12" s="26"/>
      <c r="D12" s="25"/>
      <c r="E12" s="26"/>
      <c r="F12" s="25"/>
      <c r="G12" s="26"/>
      <c r="H12" s="25"/>
      <c r="I12" s="26"/>
      <c r="J12" s="26"/>
      <c r="K12" s="26"/>
      <c r="L12" s="26"/>
      <c r="M12" s="26"/>
      <c r="N12" s="26"/>
      <c r="O12" s="26"/>
      <c r="P12" s="26"/>
      <c r="Q12" s="26"/>
      <c r="R12" s="26"/>
      <c r="S12" s="26"/>
      <c r="T12" s="25"/>
      <c r="U12" s="25"/>
      <c r="V12" s="25"/>
      <c r="W12" s="25"/>
      <c r="X12" s="25"/>
      <c r="Y12" s="25"/>
      <c r="Z12" s="25"/>
      <c r="AA12" s="25"/>
      <c r="AB12" s="25"/>
      <c r="AC12" s="26"/>
      <c r="AD12" s="26"/>
      <c r="AE12" s="26"/>
      <c r="AF12" s="26"/>
      <c r="AG12" s="26"/>
      <c r="AH12" s="26"/>
      <c r="AI12" s="26"/>
      <c r="AJ12" s="26"/>
      <c r="AK12" s="26"/>
      <c r="AL12" s="26"/>
    </row>
    <row r="13" spans="1:38" s="28" customFormat="1" ht="12">
      <c r="A13" s="171" t="s">
        <v>153</v>
      </c>
      <c r="B13" s="166">
        <v>44293.515688377294</v>
      </c>
      <c r="C13" s="167"/>
      <c r="D13" s="166">
        <v>41361.036581558423</v>
      </c>
      <c r="E13" s="167"/>
      <c r="F13" s="166">
        <v>33309.161809222933</v>
      </c>
      <c r="G13" s="167"/>
      <c r="H13" s="166">
        <v>48738</v>
      </c>
      <c r="I13" s="167"/>
      <c r="J13" s="166">
        <f>J15</f>
        <v>55589.43114315562</v>
      </c>
      <c r="K13" s="166"/>
      <c r="L13" s="166">
        <f t="shared" ref="L13" si="0">L15</f>
        <v>66612.029427372996</v>
      </c>
      <c r="M13" s="166"/>
      <c r="N13" s="166">
        <f>N15</f>
        <v>86738.712211782316</v>
      </c>
      <c r="O13" s="166"/>
      <c r="P13" s="166">
        <f>P21</f>
        <v>78227.66436319999</v>
      </c>
      <c r="Q13" s="167"/>
      <c r="R13" s="166">
        <f>R15</f>
        <v>38190.219394888685</v>
      </c>
      <c r="S13" s="167"/>
      <c r="T13" s="168"/>
      <c r="U13" s="169"/>
      <c r="V13" s="170"/>
      <c r="W13" s="169"/>
      <c r="X13" s="170"/>
      <c r="Y13" s="169"/>
      <c r="Z13" s="170"/>
      <c r="AA13" s="169"/>
      <c r="AB13" s="170"/>
      <c r="AC13" s="167"/>
      <c r="AD13" s="167"/>
      <c r="AE13" s="167"/>
      <c r="AF13" s="167"/>
      <c r="AG13" s="167"/>
      <c r="AH13" s="167"/>
      <c r="AI13" s="167"/>
      <c r="AJ13" s="167"/>
      <c r="AK13" s="167"/>
      <c r="AL13" s="167"/>
    </row>
    <row r="14" spans="1:38" s="33" customFormat="1" ht="6.6" customHeight="1">
      <c r="A14" s="29"/>
      <c r="B14" s="61"/>
      <c r="C14" s="60"/>
      <c r="D14" s="61"/>
      <c r="E14" s="60"/>
      <c r="F14" s="61"/>
      <c r="G14" s="60"/>
      <c r="H14" s="61"/>
      <c r="I14" s="60"/>
      <c r="J14" s="60"/>
      <c r="K14" s="60"/>
      <c r="L14" s="60"/>
      <c r="M14" s="60"/>
      <c r="N14" s="60"/>
      <c r="O14" s="60"/>
      <c r="P14" s="60"/>
      <c r="Q14" s="60"/>
      <c r="R14" s="60"/>
      <c r="S14" s="60"/>
      <c r="T14" s="125"/>
      <c r="U14" s="32"/>
      <c r="V14" s="32"/>
      <c r="W14" s="32"/>
      <c r="X14" s="125"/>
      <c r="Y14" s="32"/>
      <c r="Z14" s="125"/>
      <c r="AA14" s="32"/>
      <c r="AB14" s="125"/>
      <c r="AC14" s="60"/>
      <c r="AD14" s="60"/>
      <c r="AE14" s="60"/>
      <c r="AF14" s="60"/>
      <c r="AG14" s="60"/>
      <c r="AH14" s="60"/>
      <c r="AI14" s="60"/>
      <c r="AJ14" s="60"/>
      <c r="AK14" s="60"/>
      <c r="AL14" s="60"/>
    </row>
    <row r="15" spans="1:38" s="28" customFormat="1" ht="12">
      <c r="A15" s="144" t="s">
        <v>71</v>
      </c>
      <c r="B15" s="43">
        <v>44293.515688377294</v>
      </c>
      <c r="C15" s="38"/>
      <c r="D15" s="43">
        <v>41361.036581558423</v>
      </c>
      <c r="E15" s="38"/>
      <c r="F15" s="43">
        <v>33309.161809222933</v>
      </c>
      <c r="G15" s="38"/>
      <c r="H15" s="43">
        <v>48738</v>
      </c>
      <c r="I15" s="38"/>
      <c r="J15" s="43">
        <f>SUM(J16:J19)</f>
        <v>55589.43114315562</v>
      </c>
      <c r="K15" s="43"/>
      <c r="L15" s="43">
        <f t="shared" ref="L15:R15" si="1">SUM(L16:L19)</f>
        <v>66612.029427372996</v>
      </c>
      <c r="M15" s="43"/>
      <c r="N15" s="43">
        <f t="shared" si="1"/>
        <v>86738.712211782316</v>
      </c>
      <c r="O15" s="43"/>
      <c r="P15" s="43">
        <f t="shared" si="1"/>
        <v>78227.66436319999</v>
      </c>
      <c r="Q15" s="38"/>
      <c r="R15" s="43">
        <f t="shared" si="1"/>
        <v>38190.219394888685</v>
      </c>
      <c r="S15" s="38"/>
      <c r="T15" s="114"/>
      <c r="U15" s="106">
        <v>100</v>
      </c>
      <c r="V15" s="107"/>
      <c r="W15" s="106">
        <v>99.999999999999986</v>
      </c>
      <c r="X15" s="58"/>
      <c r="Y15" s="106">
        <v>99.999999999999986</v>
      </c>
      <c r="Z15" s="58"/>
      <c r="AA15" s="106">
        <v>100</v>
      </c>
      <c r="AB15" s="58"/>
      <c r="AC15" s="106">
        <f>SUM(AC16:AC19)</f>
        <v>100.00000000000003</v>
      </c>
      <c r="AD15" s="106"/>
      <c r="AE15" s="106">
        <f t="shared" ref="AE15:AI15" si="2">SUM(AE16:AE19)</f>
        <v>100</v>
      </c>
      <c r="AF15" s="106"/>
      <c r="AG15" s="106">
        <f t="shared" si="2"/>
        <v>100</v>
      </c>
      <c r="AH15" s="106"/>
      <c r="AI15" s="106">
        <f t="shared" si="2"/>
        <v>100</v>
      </c>
      <c r="AJ15" s="38"/>
      <c r="AK15" s="106">
        <f t="shared" ref="AK15" si="3">SUM(AK16:AK19)</f>
        <v>100.00000000000001</v>
      </c>
      <c r="AL15" s="38"/>
    </row>
    <row r="16" spans="1:38" s="24" customFormat="1" ht="13.5">
      <c r="A16" s="10" t="s">
        <v>83</v>
      </c>
      <c r="B16" s="39">
        <v>10755.964591862483</v>
      </c>
      <c r="C16" s="38"/>
      <c r="D16" s="39">
        <v>12208.003517586978</v>
      </c>
      <c r="E16" s="38"/>
      <c r="F16" s="39">
        <v>8475.6024910902943</v>
      </c>
      <c r="G16" s="38"/>
      <c r="H16" s="39">
        <v>11064</v>
      </c>
      <c r="I16" s="38"/>
      <c r="J16" s="39">
        <v>14452.408258635896</v>
      </c>
      <c r="K16" s="38"/>
      <c r="L16" s="39">
        <v>14283.621543992773</v>
      </c>
      <c r="M16" s="38"/>
      <c r="N16" s="39">
        <v>21040</v>
      </c>
      <c r="O16" s="38"/>
      <c r="P16" s="39">
        <f>P21-SUM(P17:P19)</f>
        <v>16338.66436319999</v>
      </c>
      <c r="Q16" s="230">
        <v>1</v>
      </c>
      <c r="R16" s="39">
        <v>8569.2461522695212</v>
      </c>
      <c r="S16" s="230"/>
      <c r="T16" s="127"/>
      <c r="U16" s="108">
        <v>24.283384203536748</v>
      </c>
      <c r="V16" s="108"/>
      <c r="W16" s="108">
        <v>29.515709775586572</v>
      </c>
      <c r="X16" s="108"/>
      <c r="Y16" s="108">
        <v>25.445258994008956</v>
      </c>
      <c r="Z16" s="108"/>
      <c r="AA16" s="108">
        <v>22.700972547088512</v>
      </c>
      <c r="AB16" s="108"/>
      <c r="AC16" s="108">
        <f>J16/$J$15*100</f>
        <v>25.99848201615449</v>
      </c>
      <c r="AD16" s="108"/>
      <c r="AE16" s="108">
        <f>L16/$L$15*100</f>
        <v>21.443006115834056</v>
      </c>
      <c r="AF16" s="108"/>
      <c r="AG16" s="40">
        <f>N16/$N$15*100</f>
        <v>24.256758560847057</v>
      </c>
      <c r="AH16" s="40"/>
      <c r="AI16" s="40">
        <f>P16/$P$15*100</f>
        <v>20.886043954146299</v>
      </c>
      <c r="AJ16" s="108"/>
      <c r="AK16" s="40">
        <f>R16/$R$15*100</f>
        <v>22.438326587399533</v>
      </c>
      <c r="AL16" s="108"/>
    </row>
    <row r="17" spans="1:38" s="24" customFormat="1" ht="12">
      <c r="A17" s="10" t="s">
        <v>84</v>
      </c>
      <c r="B17" s="39">
        <v>11660.259802687737</v>
      </c>
      <c r="C17" s="38"/>
      <c r="D17" s="39">
        <v>12211.627946946317</v>
      </c>
      <c r="E17" s="38"/>
      <c r="F17" s="39">
        <v>10262.090360540415</v>
      </c>
      <c r="G17" s="38"/>
      <c r="H17" s="39">
        <v>15185</v>
      </c>
      <c r="I17" s="38"/>
      <c r="J17" s="39">
        <v>15531.884631571658</v>
      </c>
      <c r="K17" s="38"/>
      <c r="L17" s="39">
        <v>18315.283478694273</v>
      </c>
      <c r="M17" s="38"/>
      <c r="N17" s="39">
        <v>22662</v>
      </c>
      <c r="O17" s="38"/>
      <c r="P17" s="39">
        <v>21127</v>
      </c>
      <c r="Q17" s="38"/>
      <c r="R17" s="39">
        <v>7456.0354303718723</v>
      </c>
      <c r="S17" s="38"/>
      <c r="T17" s="127"/>
      <c r="U17" s="108">
        <v>26.324981481990179</v>
      </c>
      <c r="V17" s="108"/>
      <c r="W17" s="108">
        <v>29.524472683044639</v>
      </c>
      <c r="X17" s="108"/>
      <c r="Y17" s="108">
        <v>30.808611814719868</v>
      </c>
      <c r="Z17" s="108"/>
      <c r="AA17" s="108">
        <v>31.156387213262754</v>
      </c>
      <c r="AB17" s="108"/>
      <c r="AC17" s="108">
        <f t="shared" ref="AC17:AC19" si="4">J17/$J$15*100</f>
        <v>27.9403554095984</v>
      </c>
      <c r="AD17" s="38"/>
      <c r="AE17" s="108">
        <f t="shared" ref="AE17:AE19" si="5">L17/$L$15*100</f>
        <v>27.495459357927839</v>
      </c>
      <c r="AF17" s="108"/>
      <c r="AG17" s="40">
        <f t="shared" ref="AG17:AG19" si="6">N17/$N$15*100</f>
        <v>26.126742514539735</v>
      </c>
      <c r="AH17" s="40"/>
      <c r="AI17" s="40">
        <f t="shared" ref="AI17:AI19" si="7">P17/$P$15*100</f>
        <v>27.007069905488066</v>
      </c>
      <c r="AJ17" s="38"/>
      <c r="AK17" s="40">
        <f>R17/$R$15*100</f>
        <v>19.523416069638436</v>
      </c>
      <c r="AL17" s="38"/>
    </row>
    <row r="18" spans="1:38" s="24" customFormat="1" ht="12">
      <c r="A18" s="10" t="s">
        <v>85</v>
      </c>
      <c r="B18" s="39">
        <v>12277.066331296586</v>
      </c>
      <c r="C18" s="38"/>
      <c r="D18" s="39">
        <v>10942.645402122482</v>
      </c>
      <c r="E18" s="38"/>
      <c r="F18" s="39">
        <v>8113.4353959394457</v>
      </c>
      <c r="G18" s="38"/>
      <c r="H18" s="39">
        <v>12990</v>
      </c>
      <c r="I18" s="38"/>
      <c r="J18" s="39">
        <v>14265.019953695242</v>
      </c>
      <c r="K18" s="38"/>
      <c r="L18" s="39">
        <v>16592.75634138496</v>
      </c>
      <c r="M18" s="38"/>
      <c r="N18" s="39">
        <v>20872</v>
      </c>
      <c r="O18" s="38"/>
      <c r="P18" s="39">
        <v>20492</v>
      </c>
      <c r="Q18" s="38"/>
      <c r="R18" s="39">
        <v>10822.331835570412</v>
      </c>
      <c r="S18" s="38"/>
      <c r="T18" s="127"/>
      <c r="U18" s="108">
        <v>27.717525106091571</v>
      </c>
      <c r="V18" s="108"/>
      <c r="W18" s="108">
        <v>26.456409960966649</v>
      </c>
      <c r="X18" s="108"/>
      <c r="Y18" s="108">
        <v>24.357969265059459</v>
      </c>
      <c r="Z18" s="108"/>
      <c r="AA18" s="108">
        <v>26.652714514341991</v>
      </c>
      <c r="AB18" s="108"/>
      <c r="AC18" s="108">
        <f t="shared" si="4"/>
        <v>25.661388613528935</v>
      </c>
      <c r="AD18" s="38"/>
      <c r="AE18" s="108">
        <f t="shared" si="5"/>
        <v>24.90954934720315</v>
      </c>
      <c r="AF18" s="108"/>
      <c r="AG18" s="40">
        <f t="shared" si="6"/>
        <v>24.063073416444858</v>
      </c>
      <c r="AH18" s="40"/>
      <c r="AI18" s="40">
        <f t="shared" si="7"/>
        <v>26.195336607339499</v>
      </c>
      <c r="AJ18" s="38"/>
      <c r="AK18" s="40">
        <f>R18/$R$15*100</f>
        <v>28.337967173393235</v>
      </c>
      <c r="AL18" s="38"/>
    </row>
    <row r="19" spans="1:38" s="24" customFormat="1" ht="13.5">
      <c r="A19" s="10" t="s">
        <v>86</v>
      </c>
      <c r="B19" s="39">
        <v>9600.2249625304885</v>
      </c>
      <c r="C19" s="38"/>
      <c r="D19" s="39">
        <v>5998.7597149026378</v>
      </c>
      <c r="E19" s="38"/>
      <c r="F19" s="39">
        <v>6458.0335616527755</v>
      </c>
      <c r="G19" s="38"/>
      <c r="H19" s="39">
        <v>9499</v>
      </c>
      <c r="I19" s="38"/>
      <c r="J19" s="39">
        <v>11340.118299252825</v>
      </c>
      <c r="K19" s="38"/>
      <c r="L19" s="39">
        <v>17420.36806330099</v>
      </c>
      <c r="M19" s="38"/>
      <c r="N19" s="39">
        <v>22164.712211782316</v>
      </c>
      <c r="O19" s="230">
        <v>1</v>
      </c>
      <c r="P19" s="39">
        <v>20270</v>
      </c>
      <c r="Q19" s="38"/>
      <c r="R19" s="39">
        <v>11342.605976676883</v>
      </c>
      <c r="S19" s="38"/>
      <c r="T19" s="127"/>
      <c r="U19" s="108">
        <v>21.674109208381502</v>
      </c>
      <c r="V19" s="108"/>
      <c r="W19" s="108">
        <v>14.50340758040212</v>
      </c>
      <c r="X19" s="108"/>
      <c r="Y19" s="108">
        <v>19.38815992621171</v>
      </c>
      <c r="Z19" s="108"/>
      <c r="AA19" s="108">
        <v>19.48992572530674</v>
      </c>
      <c r="AB19" s="108"/>
      <c r="AC19" s="108">
        <f t="shared" si="4"/>
        <v>20.399773960718186</v>
      </c>
      <c r="AD19" s="38"/>
      <c r="AE19" s="108">
        <f t="shared" si="5"/>
        <v>26.151985179034959</v>
      </c>
      <c r="AF19" s="108"/>
      <c r="AG19" s="40">
        <f t="shared" si="6"/>
        <v>25.553425508168349</v>
      </c>
      <c r="AH19" s="40"/>
      <c r="AI19" s="40">
        <f t="shared" si="7"/>
        <v>25.911549533026136</v>
      </c>
      <c r="AJ19" s="38"/>
      <c r="AK19" s="40">
        <f>R19/$R$15*100</f>
        <v>29.700290169568806</v>
      </c>
      <c r="AL19" s="38"/>
    </row>
    <row r="20" spans="1:38" s="24" customFormat="1" ht="6.6" customHeight="1">
      <c r="A20" s="1"/>
      <c r="B20" s="42"/>
      <c r="C20" s="38"/>
      <c r="D20" s="42"/>
      <c r="E20" s="38"/>
      <c r="F20" s="42"/>
      <c r="G20" s="38"/>
      <c r="H20" s="42"/>
      <c r="I20" s="38"/>
      <c r="J20" s="38"/>
      <c r="K20" s="38"/>
      <c r="L20" s="38"/>
      <c r="M20" s="38"/>
      <c r="N20" s="38"/>
      <c r="O20" s="38"/>
      <c r="P20" s="38"/>
      <c r="Q20" s="38"/>
      <c r="R20" s="38"/>
      <c r="S20" s="38"/>
      <c r="T20" s="127"/>
      <c r="U20" s="108"/>
      <c r="V20" s="108"/>
      <c r="W20" s="108"/>
      <c r="X20" s="108"/>
      <c r="Y20" s="108"/>
      <c r="Z20" s="108"/>
      <c r="AA20" s="108"/>
      <c r="AB20" s="108"/>
      <c r="AC20" s="38"/>
      <c r="AD20" s="38"/>
      <c r="AE20" s="108"/>
      <c r="AF20" s="108"/>
      <c r="AG20" s="108"/>
      <c r="AH20" s="108"/>
      <c r="AI20" s="108"/>
      <c r="AJ20" s="38"/>
      <c r="AK20" s="108"/>
      <c r="AL20" s="38"/>
    </row>
    <row r="21" spans="1:38" s="28" customFormat="1" ht="24">
      <c r="A21" s="56" t="s">
        <v>18</v>
      </c>
      <c r="B21" s="43">
        <v>44293.51568837728</v>
      </c>
      <c r="C21" s="34"/>
      <c r="D21" s="43">
        <v>41361.036581558321</v>
      </c>
      <c r="E21" s="34"/>
      <c r="F21" s="43">
        <v>33309.161809222889</v>
      </c>
      <c r="G21" s="34"/>
      <c r="H21" s="43">
        <v>48738</v>
      </c>
      <c r="I21" s="34"/>
      <c r="J21" s="43">
        <f>SUM(J22:J30)</f>
        <v>55589.431143155547</v>
      </c>
      <c r="K21" s="43"/>
      <c r="L21" s="43">
        <f t="shared" ref="L21" si="8">SUM(L22:L30)</f>
        <v>66612.029427373185</v>
      </c>
      <c r="M21" s="43"/>
      <c r="N21" s="43">
        <f>SUM(N22:N30)</f>
        <v>86738.712211782316</v>
      </c>
      <c r="O21" s="43"/>
      <c r="P21" s="43">
        <f t="shared" ref="P21:R21" si="9">SUM(P22:P30)</f>
        <v>78227.66436319999</v>
      </c>
      <c r="Q21" s="34"/>
      <c r="R21" s="43">
        <f t="shared" si="9"/>
        <v>38190.219394888685</v>
      </c>
      <c r="S21" s="34"/>
      <c r="T21" s="126"/>
      <c r="U21" s="106">
        <v>99.999999999999972</v>
      </c>
      <c r="V21" s="106"/>
      <c r="W21" s="106">
        <v>99.999999999999773</v>
      </c>
      <c r="X21" s="106"/>
      <c r="Y21" s="106">
        <v>99.999999999999872</v>
      </c>
      <c r="Z21" s="106"/>
      <c r="AA21" s="106">
        <v>100</v>
      </c>
      <c r="AB21" s="106"/>
      <c r="AC21" s="106">
        <f>SUM(AC22:AC29)</f>
        <v>99.999999999999986</v>
      </c>
      <c r="AD21" s="106"/>
      <c r="AE21" s="106">
        <f t="shared" ref="AE21" si="10">SUM(AE22:AE29)</f>
        <v>99.999999999999986</v>
      </c>
      <c r="AF21" s="106"/>
      <c r="AG21" s="106">
        <f>SUM(AG22:AG29)</f>
        <v>100</v>
      </c>
      <c r="AH21" s="106"/>
      <c r="AI21" s="106">
        <f t="shared" ref="AI21:AK21" si="11">SUM(AI22:AI29)</f>
        <v>100</v>
      </c>
      <c r="AJ21" s="34"/>
      <c r="AK21" s="106">
        <f t="shared" si="11"/>
        <v>100.00000000000001</v>
      </c>
      <c r="AL21" s="34"/>
    </row>
    <row r="22" spans="1:38" s="24" customFormat="1" ht="12">
      <c r="A22" s="145" t="s">
        <v>98</v>
      </c>
      <c r="B22" s="39">
        <v>21302.094078867423</v>
      </c>
      <c r="C22" s="38"/>
      <c r="D22" s="39">
        <v>17796.459897044391</v>
      </c>
      <c r="E22" s="38"/>
      <c r="F22" s="39">
        <v>13645.474652258428</v>
      </c>
      <c r="G22" s="38"/>
      <c r="H22" s="39">
        <v>23342</v>
      </c>
      <c r="I22" s="38"/>
      <c r="J22" s="39">
        <v>24601.135104936711</v>
      </c>
      <c r="K22" s="39"/>
      <c r="L22" s="39">
        <v>27309.724575005002</v>
      </c>
      <c r="M22" s="39"/>
      <c r="N22" s="39">
        <v>27604.849938707011</v>
      </c>
      <c r="O22" s="39"/>
      <c r="P22" s="39">
        <v>28241.246469999998</v>
      </c>
      <c r="Q22" s="39"/>
      <c r="R22" s="39">
        <v>11979.452159075514</v>
      </c>
      <c r="S22" s="39"/>
      <c r="T22" s="127"/>
      <c r="U22" s="108">
        <v>48.183022970477062</v>
      </c>
      <c r="V22" s="108"/>
      <c r="W22" s="108">
        <v>43.153300336533093</v>
      </c>
      <c r="X22" s="108"/>
      <c r="Y22" s="108">
        <v>41.274060547324382</v>
      </c>
      <c r="Z22" s="108"/>
      <c r="AA22" s="108">
        <v>48.150669389607444</v>
      </c>
      <c r="AB22" s="108"/>
      <c r="AC22" s="40">
        <f>J22/($J$21-$J$30)*100</f>
        <v>44.707181328918679</v>
      </c>
      <c r="AD22" s="40"/>
      <c r="AE22" s="40">
        <f>L22/($L$21-$L$30)*100</f>
        <v>42.50328650379786</v>
      </c>
      <c r="AF22" s="40"/>
      <c r="AG22" s="40">
        <f>N22/($N$21-$N$30)*100</f>
        <v>32.782336631241343</v>
      </c>
      <c r="AH22" s="40"/>
      <c r="AI22" s="40">
        <f>P22/($P$21-$P$30)*100</f>
        <v>37.371976211670493</v>
      </c>
      <c r="AJ22" s="38"/>
      <c r="AK22" s="40">
        <f>R22/($R$21-$R$30)*100</f>
        <v>32.280619645053186</v>
      </c>
      <c r="AL22" s="38"/>
    </row>
    <row r="23" spans="1:38" s="24" customFormat="1" ht="12">
      <c r="A23" s="145" t="s">
        <v>99</v>
      </c>
      <c r="B23" s="39">
        <v>2267.3822877943635</v>
      </c>
      <c r="C23" s="38"/>
      <c r="D23" s="39">
        <v>1746.1280768410031</v>
      </c>
      <c r="E23" s="38"/>
      <c r="F23" s="39">
        <v>1484.2752267749929</v>
      </c>
      <c r="G23" s="38"/>
      <c r="H23" s="39">
        <v>2269</v>
      </c>
      <c r="I23" s="38"/>
      <c r="J23" s="39">
        <v>2415.5486534130546</v>
      </c>
      <c r="K23" s="39"/>
      <c r="L23" s="39">
        <v>2888.7100490801049</v>
      </c>
      <c r="M23" s="39"/>
      <c r="N23" s="39">
        <v>4017.031585912131</v>
      </c>
      <c r="O23" s="39"/>
      <c r="P23" s="39">
        <v>3238.1019700000002</v>
      </c>
      <c r="Q23" s="39"/>
      <c r="R23" s="39">
        <v>1233.0777569026732</v>
      </c>
      <c r="S23" s="39"/>
      <c r="T23" s="127"/>
      <c r="U23" s="108">
        <v>5.1285724516646747</v>
      </c>
      <c r="V23" s="108"/>
      <c r="W23" s="108">
        <v>4.2340549615986802</v>
      </c>
      <c r="X23" s="108"/>
      <c r="Y23" s="108">
        <v>4.489551821391963</v>
      </c>
      <c r="Z23" s="108"/>
      <c r="AA23" s="108">
        <v>4.6805701672958309</v>
      </c>
      <c r="AB23" s="108"/>
      <c r="AC23" s="40">
        <f t="shared" ref="AC23:AC29" si="12">J23/($J$21-$J$30)*100</f>
        <v>4.3897312541197318</v>
      </c>
      <c r="AD23" s="38"/>
      <c r="AE23" s="40">
        <f t="shared" ref="AE23:AE29" si="13">L23/($L$21-$L$30)*100</f>
        <v>4.4958223765766112</v>
      </c>
      <c r="AF23" s="40"/>
      <c r="AG23" s="40">
        <f t="shared" ref="AG23:AG29" si="14">N23/($N$21-$N$30)*100</f>
        <v>4.770454539694879</v>
      </c>
      <c r="AH23" s="40"/>
      <c r="AI23" s="40">
        <f t="shared" ref="AI23:AI29" si="15">P23/($P$21-$P$30)*100</f>
        <v>4.2850187197776108</v>
      </c>
      <c r="AJ23" s="38"/>
      <c r="AK23" s="40">
        <f t="shared" ref="AK23:AK28" si="16">R23/($R$21-$R$30)*100</f>
        <v>3.322732420046024</v>
      </c>
      <c r="AL23" s="38"/>
    </row>
    <row r="24" spans="1:38" s="24" customFormat="1" ht="12">
      <c r="A24" s="145" t="s">
        <v>100</v>
      </c>
      <c r="B24" s="39">
        <v>9800.6244021504717</v>
      </c>
      <c r="C24" s="38"/>
      <c r="D24" s="39">
        <v>8757.7379582443446</v>
      </c>
      <c r="E24" s="38"/>
      <c r="F24" s="39">
        <v>7746.2375005102194</v>
      </c>
      <c r="G24" s="38"/>
      <c r="H24" s="39">
        <v>10114</v>
      </c>
      <c r="I24" s="38"/>
      <c r="J24" s="39">
        <v>11337.166027714467</v>
      </c>
      <c r="K24" s="39"/>
      <c r="L24" s="39">
        <v>10598.706454961708</v>
      </c>
      <c r="M24" s="39"/>
      <c r="N24" s="39">
        <v>16309.877722337837</v>
      </c>
      <c r="O24" s="39"/>
      <c r="P24" s="39">
        <v>11656.46435</v>
      </c>
      <c r="Q24" s="39"/>
      <c r="R24" s="39">
        <v>6843.5348045935998</v>
      </c>
      <c r="S24" s="39"/>
      <c r="T24" s="127"/>
      <c r="U24" s="108">
        <v>22.167947852709002</v>
      </c>
      <c r="V24" s="108"/>
      <c r="W24" s="108">
        <v>21.235981682151266</v>
      </c>
      <c r="X24" s="108"/>
      <c r="Y24" s="108">
        <v>23.430381409055464</v>
      </c>
      <c r="Z24" s="108"/>
      <c r="AA24" s="108">
        <v>20.863502279431483</v>
      </c>
      <c r="AB24" s="108"/>
      <c r="AC24" s="40">
        <f t="shared" si="12"/>
        <v>20.602819146153024</v>
      </c>
      <c r="AD24" s="38"/>
      <c r="AE24" s="40">
        <f t="shared" si="13"/>
        <v>16.495217876975119</v>
      </c>
      <c r="AF24" s="40"/>
      <c r="AG24" s="40">
        <f t="shared" si="14"/>
        <v>19.368911734540898</v>
      </c>
      <c r="AH24" s="40"/>
      <c r="AI24" s="40">
        <f t="shared" si="15"/>
        <v>15.425137444380837</v>
      </c>
      <c r="AJ24" s="38"/>
      <c r="AK24" s="40">
        <f t="shared" si="16"/>
        <v>18.441038965826788</v>
      </c>
      <c r="AL24" s="38"/>
    </row>
    <row r="25" spans="1:38" s="24" customFormat="1" ht="12">
      <c r="A25" s="145" t="s">
        <v>101</v>
      </c>
      <c r="B25" s="39">
        <v>472.86670596759632</v>
      </c>
      <c r="C25" s="38"/>
      <c r="D25" s="39">
        <v>419.28439429157265</v>
      </c>
      <c r="E25" s="38"/>
      <c r="F25" s="39">
        <v>500.93768521616016</v>
      </c>
      <c r="G25" s="38"/>
      <c r="H25" s="39">
        <v>802</v>
      </c>
      <c r="I25" s="38"/>
      <c r="J25" s="39">
        <v>1748.1791699747575</v>
      </c>
      <c r="K25" s="39"/>
      <c r="L25" s="39">
        <v>2062.2954088047331</v>
      </c>
      <c r="M25" s="39"/>
      <c r="N25" s="39">
        <v>3987.267090042069</v>
      </c>
      <c r="O25" s="39"/>
      <c r="P25" s="39">
        <v>4766.8057079999999</v>
      </c>
      <c r="Q25" s="39"/>
      <c r="R25" s="39">
        <v>2255.9976457678249</v>
      </c>
      <c r="S25" s="39"/>
      <c r="T25" s="127"/>
      <c r="U25" s="108">
        <v>1.0695731260624444</v>
      </c>
      <c r="V25" s="108"/>
      <c r="W25" s="108">
        <v>1.0166912688231067</v>
      </c>
      <c r="X25" s="108"/>
      <c r="Y25" s="108">
        <v>1.5152079994979382</v>
      </c>
      <c r="Z25" s="108"/>
      <c r="AA25" s="108">
        <v>1.6543928048352827</v>
      </c>
      <c r="AB25" s="108"/>
      <c r="AC25" s="40">
        <f t="shared" si="12"/>
        <v>3.1769332111759523</v>
      </c>
      <c r="AD25" s="38"/>
      <c r="AE25" s="40">
        <f t="shared" si="13"/>
        <v>3.2096381043739783</v>
      </c>
      <c r="AF25" s="40"/>
      <c r="AG25" s="40">
        <f t="shared" si="14"/>
        <v>4.7351075001189313</v>
      </c>
      <c r="AH25" s="40"/>
      <c r="AI25" s="40">
        <f t="shared" si="15"/>
        <v>6.3079704967792498</v>
      </c>
      <c r="AJ25" s="38"/>
      <c r="AK25" s="40">
        <f t="shared" si="16"/>
        <v>6.0791596273453203</v>
      </c>
      <c r="AL25" s="38"/>
    </row>
    <row r="26" spans="1:38" s="24" customFormat="1" ht="12">
      <c r="A26" s="145" t="s">
        <v>102</v>
      </c>
      <c r="B26" s="39">
        <v>27.096781681649922</v>
      </c>
      <c r="C26" s="38" t="s">
        <v>72</v>
      </c>
      <c r="D26" s="39">
        <v>20.466510411714772</v>
      </c>
      <c r="E26" s="38" t="s">
        <v>72</v>
      </c>
      <c r="F26" s="39">
        <v>7.1753763355721016</v>
      </c>
      <c r="G26" s="38" t="s">
        <v>72</v>
      </c>
      <c r="H26" s="39">
        <v>55</v>
      </c>
      <c r="I26" s="38" t="s">
        <v>72</v>
      </c>
      <c r="J26" s="39">
        <v>11.350836165373348</v>
      </c>
      <c r="K26" s="39" t="s">
        <v>72</v>
      </c>
      <c r="L26" s="39">
        <v>25.989662281329689</v>
      </c>
      <c r="M26" s="39" t="s">
        <v>72</v>
      </c>
      <c r="N26" s="39">
        <v>39.841204160000004</v>
      </c>
      <c r="O26" s="39" t="s">
        <v>72</v>
      </c>
      <c r="P26" s="39">
        <v>104.43915320000001</v>
      </c>
      <c r="Q26" s="39" t="s">
        <v>72</v>
      </c>
      <c r="R26" s="39">
        <v>69.647195628855698</v>
      </c>
      <c r="S26" s="39" t="s">
        <v>72</v>
      </c>
      <c r="T26" s="127"/>
      <c r="U26" s="108">
        <v>6.128997690833389E-2</v>
      </c>
      <c r="V26" s="108"/>
      <c r="W26" s="108">
        <v>4.9627705495753641E-2</v>
      </c>
      <c r="X26" s="108"/>
      <c r="Y26" s="108">
        <v>2.170367281985499E-2</v>
      </c>
      <c r="Z26" s="108"/>
      <c r="AA26" s="108">
        <v>0.11345586566825505</v>
      </c>
      <c r="AB26" s="108"/>
      <c r="AC26" s="40">
        <f t="shared" si="12"/>
        <v>2.0627661630879847E-2</v>
      </c>
      <c r="AD26" s="38"/>
      <c r="AE26" s="40">
        <f t="shared" si="13"/>
        <v>4.0448817381751358E-2</v>
      </c>
      <c r="AF26" s="40"/>
      <c r="AG26" s="40">
        <f t="shared" si="14"/>
        <v>4.731370644894399E-2</v>
      </c>
      <c r="AH26" s="40"/>
      <c r="AI26" s="40">
        <f t="shared" si="15"/>
        <v>0.13820556940018841</v>
      </c>
      <c r="AJ26" s="38"/>
      <c r="AK26" s="40">
        <f t="shared" si="16"/>
        <v>0.1876759138552464</v>
      </c>
      <c r="AL26" s="38"/>
    </row>
    <row r="27" spans="1:38" s="24" customFormat="1" ht="12">
      <c r="A27" s="145" t="s">
        <v>103</v>
      </c>
      <c r="B27" s="39">
        <v>9485.0726341173504</v>
      </c>
      <c r="C27" s="38"/>
      <c r="D27" s="39">
        <v>10902.093097078139</v>
      </c>
      <c r="E27" s="38"/>
      <c r="F27" s="39">
        <v>8748.7237104675714</v>
      </c>
      <c r="G27" s="38"/>
      <c r="H27" s="39">
        <v>11341</v>
      </c>
      <c r="I27" s="38"/>
      <c r="J27" s="39">
        <v>13997.10352527016</v>
      </c>
      <c r="K27" s="39"/>
      <c r="L27" s="39">
        <v>3529.6651867114488</v>
      </c>
      <c r="M27" s="39"/>
      <c r="N27" s="39">
        <v>8187.1422228589217</v>
      </c>
      <c r="O27" s="39"/>
      <c r="P27" s="39">
        <v>8072.7324779999999</v>
      </c>
      <c r="Q27" s="39"/>
      <c r="R27" s="39">
        <v>4195.1755975096148</v>
      </c>
      <c r="S27" s="39"/>
      <c r="T27" s="127"/>
      <c r="U27" s="108">
        <v>21.454204028687599</v>
      </c>
      <c r="V27" s="108"/>
      <c r="W27" s="109">
        <v>26.4356675674127</v>
      </c>
      <c r="X27" s="108"/>
      <c r="Y27" s="109">
        <v>26.462645040924755</v>
      </c>
      <c r="Z27" s="108"/>
      <c r="AA27" s="108">
        <v>23.394599500794193</v>
      </c>
      <c r="AB27" s="108"/>
      <c r="AC27" s="40">
        <f t="shared" si="12"/>
        <v>25.436673662197258</v>
      </c>
      <c r="AD27" s="38"/>
      <c r="AE27" s="40">
        <f t="shared" si="13"/>
        <v>5.4933681327048092</v>
      </c>
      <c r="AF27" s="40"/>
      <c r="AG27" s="40">
        <f t="shared" si="14"/>
        <v>9.7226991993633014</v>
      </c>
      <c r="AH27" s="40"/>
      <c r="AI27" s="40">
        <f t="shared" si="15"/>
        <v>10.682742578358857</v>
      </c>
      <c r="AJ27" s="38"/>
      <c r="AK27" s="40">
        <f t="shared" si="16"/>
        <v>11.304596070766189</v>
      </c>
      <c r="AL27" s="38"/>
    </row>
    <row r="28" spans="1:38" s="24" customFormat="1" ht="12">
      <c r="A28" s="145" t="s">
        <v>104</v>
      </c>
      <c r="B28" s="39">
        <v>324.43518954843159</v>
      </c>
      <c r="C28" s="38"/>
      <c r="D28" s="39">
        <v>325.00730514340904</v>
      </c>
      <c r="E28" s="38"/>
      <c r="F28" s="39">
        <v>267.86485930900852</v>
      </c>
      <c r="G28" s="38"/>
      <c r="H28" s="39">
        <v>449</v>
      </c>
      <c r="I28" s="38"/>
      <c r="J28" s="39">
        <v>870.10194914710144</v>
      </c>
      <c r="K28" s="39"/>
      <c r="L28" s="39">
        <v>17738.701595035382</v>
      </c>
      <c r="M28" s="39"/>
      <c r="N28" s="39">
        <v>24060.464744573885</v>
      </c>
      <c r="O28" s="39"/>
      <c r="P28" s="39">
        <v>19488.187089999999</v>
      </c>
      <c r="Q28" s="39"/>
      <c r="R28" s="39">
        <v>10533.468640410314</v>
      </c>
      <c r="S28" s="39"/>
      <c r="T28" s="127"/>
      <c r="U28" s="108">
        <v>0.7338371585707637</v>
      </c>
      <c r="V28" s="108"/>
      <c r="W28" s="108">
        <v>0.78808582895467083</v>
      </c>
      <c r="X28" s="108"/>
      <c r="Y28" s="108">
        <v>0.81022248792135021</v>
      </c>
      <c r="Z28" s="108"/>
      <c r="AA28" s="108">
        <v>0.92621243063720948</v>
      </c>
      <c r="AB28" s="108"/>
      <c r="AC28" s="40">
        <f t="shared" si="12"/>
        <v>1.5812199497802448</v>
      </c>
      <c r="AD28" s="38"/>
      <c r="AE28" s="40">
        <f t="shared" si="13"/>
        <v>27.607496151360465</v>
      </c>
      <c r="AF28" s="40"/>
      <c r="AG28" s="40">
        <f t="shared" si="14"/>
        <v>28.573176688591705</v>
      </c>
      <c r="AH28" s="40"/>
      <c r="AI28" s="40">
        <f t="shared" si="15"/>
        <v>25.788948979632771</v>
      </c>
      <c r="AJ28" s="38"/>
      <c r="AK28" s="40">
        <f t="shared" si="16"/>
        <v>28.384177357107259</v>
      </c>
      <c r="AL28" s="38"/>
    </row>
    <row r="29" spans="1:38" s="24" customFormat="1" ht="12">
      <c r="A29" s="128" t="s">
        <v>149</v>
      </c>
      <c r="B29" s="39">
        <v>531.21579824999981</v>
      </c>
      <c r="C29" s="38"/>
      <c r="D29" s="39">
        <v>1272.9127616123442</v>
      </c>
      <c r="E29" s="38"/>
      <c r="F29" s="39">
        <v>659.96572314109903</v>
      </c>
      <c r="G29" s="38"/>
      <c r="H29" s="39">
        <v>105</v>
      </c>
      <c r="I29" s="38" t="s">
        <v>72</v>
      </c>
      <c r="J29" s="39">
        <v>46.670699129796674</v>
      </c>
      <c r="K29" s="39" t="s">
        <v>72</v>
      </c>
      <c r="L29" s="39">
        <v>99.413870292528543</v>
      </c>
      <c r="M29" s="39" t="s">
        <v>72</v>
      </c>
      <c r="N29" s="39">
        <v>0</v>
      </c>
      <c r="O29" s="39"/>
      <c r="P29" s="39">
        <v>0</v>
      </c>
      <c r="Q29" s="39"/>
      <c r="R29" s="39">
        <v>0</v>
      </c>
      <c r="S29" s="39"/>
      <c r="T29" s="127"/>
      <c r="U29" s="108">
        <v>1.2015524349200932</v>
      </c>
      <c r="V29" s="108"/>
      <c r="W29" s="108">
        <v>3.0865906490304846</v>
      </c>
      <c r="X29" s="108"/>
      <c r="Y29" s="108">
        <v>1.9962270210641668</v>
      </c>
      <c r="Z29" s="108"/>
      <c r="AA29" s="108">
        <v>0.21659756173030509</v>
      </c>
      <c r="AB29" s="108"/>
      <c r="AC29" s="40">
        <f t="shared" si="12"/>
        <v>8.4813786024228052E-2</v>
      </c>
      <c r="AD29" s="38"/>
      <c r="AE29" s="40">
        <f t="shared" si="13"/>
        <v>0.15472203682940167</v>
      </c>
      <c r="AF29" s="40"/>
      <c r="AG29" s="40">
        <f t="shared" si="14"/>
        <v>0</v>
      </c>
      <c r="AH29" s="40"/>
      <c r="AI29" s="40">
        <f t="shared" si="15"/>
        <v>0</v>
      </c>
      <c r="AJ29" s="38"/>
      <c r="AK29" s="40">
        <f t="shared" ref="AK29" si="17">R29/($P$21-$P$30)*100</f>
        <v>0</v>
      </c>
      <c r="AL29" s="38"/>
    </row>
    <row r="30" spans="1:38" s="24" customFormat="1" ht="12">
      <c r="A30" s="116" t="s">
        <v>3</v>
      </c>
      <c r="B30" s="39">
        <v>82.727809999999991</v>
      </c>
      <c r="C30" s="38" t="s">
        <v>72</v>
      </c>
      <c r="D30" s="39">
        <v>120.94658089140444</v>
      </c>
      <c r="E30" s="38" t="s">
        <v>72</v>
      </c>
      <c r="F30" s="39">
        <v>248.50707520983943</v>
      </c>
      <c r="G30" s="38"/>
      <c r="H30" s="39">
        <v>261</v>
      </c>
      <c r="I30" s="38"/>
      <c r="J30" s="39">
        <v>562.17517740412734</v>
      </c>
      <c r="K30" s="39"/>
      <c r="L30" s="39">
        <v>2358.8226252009517</v>
      </c>
      <c r="M30" s="39"/>
      <c r="N30" s="39">
        <v>2532.2377031904571</v>
      </c>
      <c r="O30" s="39"/>
      <c r="P30" s="39">
        <v>2659.687144</v>
      </c>
      <c r="Q30" s="39"/>
      <c r="R30" s="39">
        <v>1079.8655950002963</v>
      </c>
      <c r="S30" s="39"/>
      <c r="T30" s="127"/>
      <c r="U30" s="40" t="s">
        <v>81</v>
      </c>
      <c r="V30" s="108"/>
      <c r="W30" s="40" t="s">
        <v>81</v>
      </c>
      <c r="X30" s="108"/>
      <c r="Y30" s="40" t="s">
        <v>81</v>
      </c>
      <c r="Z30" s="108"/>
      <c r="AA30" s="40" t="s">
        <v>81</v>
      </c>
      <c r="AB30" s="108"/>
      <c r="AC30" s="40" t="s">
        <v>81</v>
      </c>
      <c r="AD30" s="38"/>
      <c r="AE30" s="40" t="s">
        <v>81</v>
      </c>
      <c r="AF30" s="40"/>
      <c r="AG30" s="40" t="s">
        <v>81</v>
      </c>
      <c r="AH30" s="40"/>
      <c r="AI30" s="40" t="s">
        <v>81</v>
      </c>
      <c r="AJ30" s="38"/>
      <c r="AK30" s="40" t="s">
        <v>81</v>
      </c>
      <c r="AL30" s="38"/>
    </row>
    <row r="31" spans="1:38" s="24" customFormat="1" ht="6.6" customHeight="1">
      <c r="A31" s="27"/>
      <c r="B31" s="37"/>
      <c r="C31" s="38"/>
      <c r="D31" s="37"/>
      <c r="E31" s="38"/>
      <c r="F31" s="37"/>
      <c r="G31" s="38"/>
      <c r="H31" s="37"/>
      <c r="I31" s="38"/>
      <c r="J31" s="38"/>
      <c r="K31" s="38"/>
      <c r="L31" s="38"/>
      <c r="M31" s="38"/>
      <c r="N31" s="38"/>
      <c r="O31" s="38"/>
      <c r="P31" s="38"/>
      <c r="Q31" s="38"/>
      <c r="R31" s="43"/>
      <c r="S31" s="38"/>
      <c r="T31" s="127"/>
      <c r="U31" s="108"/>
      <c r="V31" s="108"/>
      <c r="W31" s="108"/>
      <c r="X31" s="108"/>
      <c r="Y31" s="108"/>
      <c r="Z31" s="108"/>
      <c r="AA31" s="108"/>
      <c r="AB31" s="108"/>
      <c r="AC31" s="38"/>
      <c r="AD31" s="38"/>
      <c r="AE31" s="38"/>
      <c r="AF31" s="38"/>
      <c r="AG31" s="38"/>
      <c r="AH31" s="38"/>
      <c r="AI31" s="38"/>
      <c r="AJ31" s="38"/>
      <c r="AK31" s="38"/>
      <c r="AL31" s="38"/>
    </row>
    <row r="32" spans="1:38" s="28" customFormat="1" ht="12" customHeight="1">
      <c r="A32" s="56" t="s">
        <v>148</v>
      </c>
      <c r="B32" s="43">
        <v>44293.515688377302</v>
      </c>
      <c r="C32" s="34"/>
      <c r="D32" s="43">
        <v>41361.036581558415</v>
      </c>
      <c r="E32" s="34"/>
      <c r="F32" s="43">
        <v>33309.161809222889</v>
      </c>
      <c r="G32" s="34"/>
      <c r="H32" s="43">
        <v>48738</v>
      </c>
      <c r="I32" s="34"/>
      <c r="J32" s="43">
        <f>SUM(J33:J35)</f>
        <v>55589.431143155649</v>
      </c>
      <c r="K32" s="43"/>
      <c r="L32" s="43">
        <f t="shared" ref="L32:R32" si="18">SUM(L33:L35)</f>
        <v>66612.0294273732</v>
      </c>
      <c r="M32" s="43"/>
      <c r="N32" s="43">
        <f t="shared" si="18"/>
        <v>86738.712211782316</v>
      </c>
      <c r="O32" s="43"/>
      <c r="P32" s="43">
        <f t="shared" si="18"/>
        <v>78227.664359999995</v>
      </c>
      <c r="Q32" s="34"/>
      <c r="R32" s="43">
        <f t="shared" si="18"/>
        <v>38190.21939488862</v>
      </c>
      <c r="S32" s="34"/>
      <c r="T32" s="126"/>
      <c r="U32" s="106">
        <v>100</v>
      </c>
      <c r="V32" s="106"/>
      <c r="W32" s="106">
        <v>99.999999999999972</v>
      </c>
      <c r="X32" s="106"/>
      <c r="Y32" s="106">
        <v>99.999999999999872</v>
      </c>
      <c r="Z32" s="106"/>
      <c r="AA32" s="106">
        <v>100</v>
      </c>
      <c r="AB32" s="106"/>
      <c r="AC32" s="106">
        <f>SUM(AC33:AC35)</f>
        <v>100.00000000000001</v>
      </c>
      <c r="AD32" s="106"/>
      <c r="AE32" s="106">
        <f t="shared" ref="AE32:AI32" si="19">SUM(AE33:AE35)</f>
        <v>100</v>
      </c>
      <c r="AF32" s="106"/>
      <c r="AG32" s="106">
        <f t="shared" si="19"/>
        <v>99.999999999999986</v>
      </c>
      <c r="AH32" s="106"/>
      <c r="AI32" s="106">
        <f t="shared" si="19"/>
        <v>100</v>
      </c>
      <c r="AJ32" s="34"/>
      <c r="AK32" s="106">
        <f t="shared" ref="AK32" si="20">SUM(AK33:AK35)</f>
        <v>100</v>
      </c>
      <c r="AL32" s="34"/>
    </row>
    <row r="33" spans="1:38" s="24" customFormat="1" ht="12">
      <c r="A33" s="116" t="s">
        <v>19</v>
      </c>
      <c r="B33" s="39">
        <v>13435.721027969592</v>
      </c>
      <c r="C33" s="38"/>
      <c r="D33" s="39">
        <v>10153.145853284088</v>
      </c>
      <c r="E33" s="38"/>
      <c r="F33" s="39">
        <v>9413.6613166334373</v>
      </c>
      <c r="G33" s="38"/>
      <c r="H33" s="39">
        <v>12965</v>
      </c>
      <c r="I33" s="38"/>
      <c r="J33" s="39">
        <v>14818.675011739428</v>
      </c>
      <c r="K33" s="38"/>
      <c r="L33" s="39">
        <v>17547.23096450511</v>
      </c>
      <c r="M33" s="38"/>
      <c r="N33" s="37">
        <v>25482.581930760844</v>
      </c>
      <c r="O33" s="38"/>
      <c r="P33" s="37">
        <v>23883.651119999999</v>
      </c>
      <c r="Q33" s="38"/>
      <c r="R33" s="37">
        <v>13369.691827934435</v>
      </c>
      <c r="S33" s="38"/>
      <c r="T33" s="127"/>
      <c r="U33" s="108">
        <v>30.333381352013905</v>
      </c>
      <c r="V33" s="108"/>
      <c r="W33" s="109">
        <v>24.54760976133527</v>
      </c>
      <c r="X33" s="108"/>
      <c r="Y33" s="109">
        <v>28.261477639545106</v>
      </c>
      <c r="Z33" s="108"/>
      <c r="AA33" s="108">
        <v>26.601419836677749</v>
      </c>
      <c r="AB33" s="108"/>
      <c r="AC33" s="108">
        <f>J33/$J$32*100</f>
        <v>26.657360413669124</v>
      </c>
      <c r="AD33" s="108"/>
      <c r="AE33" s="108">
        <f>L33/$L$32*100</f>
        <v>26.342435616132637</v>
      </c>
      <c r="AF33" s="108"/>
      <c r="AG33" s="40">
        <f>N33/$N$32*100</f>
        <v>29.378556910716235</v>
      </c>
      <c r="AH33" s="40"/>
      <c r="AI33" s="40">
        <f>P33/$P$32*100</f>
        <v>30.530952592536281</v>
      </c>
      <c r="AJ33" s="38"/>
      <c r="AK33" s="40">
        <f>R33/$R$32*100</f>
        <v>35.008156642650327</v>
      </c>
      <c r="AL33" s="38"/>
    </row>
    <row r="34" spans="1:38" s="24" customFormat="1" ht="12">
      <c r="A34" s="116" t="s">
        <v>120</v>
      </c>
      <c r="B34" s="39">
        <v>22731.105614</v>
      </c>
      <c r="C34" s="38"/>
      <c r="D34" s="39">
        <v>22765.814708945414</v>
      </c>
      <c r="E34" s="38"/>
      <c r="F34" s="39">
        <v>16869.368804692123</v>
      </c>
      <c r="G34" s="38"/>
      <c r="H34" s="39">
        <v>25314</v>
      </c>
      <c r="I34" s="38"/>
      <c r="J34" s="39">
        <v>28789.116103254699</v>
      </c>
      <c r="K34" s="38"/>
      <c r="L34" s="39">
        <v>33753.950022608849</v>
      </c>
      <c r="M34" s="38"/>
      <c r="N34" s="37">
        <v>39201.425993670069</v>
      </c>
      <c r="O34" s="38"/>
      <c r="P34" s="37">
        <v>35351.228459999998</v>
      </c>
      <c r="Q34" s="38"/>
      <c r="R34" s="37">
        <v>17982.483202022544</v>
      </c>
      <c r="S34" s="38"/>
      <c r="T34" s="127"/>
      <c r="U34" s="108">
        <v>51.319262561866786</v>
      </c>
      <c r="V34" s="108"/>
      <c r="W34" s="108">
        <v>55.041692835851144</v>
      </c>
      <c r="X34" s="108"/>
      <c r="Y34" s="108">
        <v>50.64483129689917</v>
      </c>
      <c r="Z34" s="108"/>
      <c r="AA34" s="108">
        <v>51.938938815708482</v>
      </c>
      <c r="AB34" s="108"/>
      <c r="AC34" s="108">
        <f t="shared" ref="AC34:AC35" si="21">J34/$J$32*100</f>
        <v>51.788830198884504</v>
      </c>
      <c r="AD34" s="38"/>
      <c r="AE34" s="108">
        <f t="shared" ref="AE34:AE35" si="22">L34/$L$32*100</f>
        <v>50.672454078899719</v>
      </c>
      <c r="AF34" s="108"/>
      <c r="AG34" s="40">
        <f t="shared" ref="AG34:AG35" si="23">N34/$N$32*100</f>
        <v>45.194844371167719</v>
      </c>
      <c r="AH34" s="40"/>
      <c r="AI34" s="40">
        <f t="shared" ref="AI34:AI35" si="24">P34/$P$32*100</f>
        <v>45.190187830887197</v>
      </c>
      <c r="AJ34" s="38"/>
      <c r="AK34" s="40">
        <f>R34/$R$32*100</f>
        <v>47.086619262599264</v>
      </c>
      <c r="AL34" s="38"/>
    </row>
    <row r="35" spans="1:38" s="24" customFormat="1" ht="12">
      <c r="A35" s="116" t="s">
        <v>121</v>
      </c>
      <c r="B35" s="39">
        <v>8126.6890464077042</v>
      </c>
      <c r="C35" s="38"/>
      <c r="D35" s="39">
        <v>8442.0760193289116</v>
      </c>
      <c r="E35" s="38"/>
      <c r="F35" s="39">
        <v>7026.131687897333</v>
      </c>
      <c r="G35" s="38"/>
      <c r="H35" s="39">
        <v>10459</v>
      </c>
      <c r="I35" s="38"/>
      <c r="J35" s="39">
        <v>11981.640028161521</v>
      </c>
      <c r="K35" s="38"/>
      <c r="L35" s="39">
        <v>15310.848440259238</v>
      </c>
      <c r="M35" s="38"/>
      <c r="N35" s="37">
        <v>22054.704287351407</v>
      </c>
      <c r="O35" s="38"/>
      <c r="P35" s="37">
        <v>18992.784780000002</v>
      </c>
      <c r="Q35" s="38"/>
      <c r="R35" s="37">
        <v>6838.0443649316394</v>
      </c>
      <c r="S35" s="38"/>
      <c r="T35" s="127"/>
      <c r="U35" s="108">
        <v>18.347356086119312</v>
      </c>
      <c r="V35" s="40"/>
      <c r="W35" s="108">
        <v>20.410697402813561</v>
      </c>
      <c r="X35" s="108"/>
      <c r="Y35" s="108">
        <v>21.0936910635556</v>
      </c>
      <c r="Z35" s="108"/>
      <c r="AA35" s="108">
        <v>21.459641347613772</v>
      </c>
      <c r="AB35" s="108"/>
      <c r="AC35" s="108">
        <f t="shared" si="21"/>
        <v>21.553809387446375</v>
      </c>
      <c r="AD35" s="38"/>
      <c r="AE35" s="108">
        <f t="shared" si="22"/>
        <v>22.985110304967645</v>
      </c>
      <c r="AF35" s="108"/>
      <c r="AG35" s="40">
        <f t="shared" si="23"/>
        <v>25.426598718116043</v>
      </c>
      <c r="AH35" s="40"/>
      <c r="AI35" s="40">
        <f t="shared" si="24"/>
        <v>24.278859576576529</v>
      </c>
      <c r="AJ35" s="38"/>
      <c r="AK35" s="40">
        <f>R35/$R$32*100</f>
        <v>17.905224094750405</v>
      </c>
      <c r="AL35" s="38"/>
    </row>
    <row r="36" spans="1:38" s="24" customFormat="1" ht="6.6" customHeight="1">
      <c r="A36" s="27"/>
      <c r="B36" s="37"/>
      <c r="C36" s="38"/>
      <c r="D36" s="37"/>
      <c r="E36" s="38"/>
      <c r="F36" s="37"/>
      <c r="G36" s="38"/>
      <c r="H36" s="37"/>
      <c r="I36" s="38"/>
      <c r="J36" s="38"/>
      <c r="K36" s="38"/>
      <c r="L36" s="38"/>
      <c r="M36" s="38"/>
      <c r="N36" s="38"/>
      <c r="O36" s="38"/>
      <c r="P36" s="38"/>
      <c r="Q36" s="38"/>
      <c r="R36" s="38"/>
      <c r="S36" s="38"/>
      <c r="T36" s="127"/>
      <c r="U36" s="108"/>
      <c r="V36" s="108"/>
      <c r="W36" s="108"/>
      <c r="X36" s="108"/>
      <c r="Y36" s="108"/>
      <c r="Z36" s="108"/>
      <c r="AA36" s="108"/>
      <c r="AB36" s="108"/>
      <c r="AC36" s="38"/>
      <c r="AD36" s="38"/>
      <c r="AE36" s="38"/>
      <c r="AF36" s="38"/>
      <c r="AG36" s="38"/>
      <c r="AH36" s="38"/>
      <c r="AI36" s="38"/>
      <c r="AJ36" s="38"/>
      <c r="AK36" s="38"/>
      <c r="AL36" s="38"/>
    </row>
    <row r="37" spans="1:38" s="28" customFormat="1" ht="12" customHeight="1">
      <c r="A37" s="56" t="s">
        <v>154</v>
      </c>
      <c r="B37" s="43">
        <v>44293.515688377192</v>
      </c>
      <c r="C37" s="34"/>
      <c r="D37" s="43">
        <v>41361.036581558306</v>
      </c>
      <c r="E37" s="34"/>
      <c r="F37" s="43">
        <v>33309.161809222955</v>
      </c>
      <c r="G37" s="34"/>
      <c r="H37" s="43">
        <v>48738</v>
      </c>
      <c r="I37" s="34"/>
      <c r="J37" s="43">
        <f>SUM(J38:J40)</f>
        <v>55589</v>
      </c>
      <c r="K37" s="43"/>
      <c r="L37" s="43">
        <f t="shared" ref="L37:R37" si="25">SUM(L38:L40)</f>
        <v>66612</v>
      </c>
      <c r="M37" s="43"/>
      <c r="N37" s="43">
        <f t="shared" si="25"/>
        <v>86738.712211782244</v>
      </c>
      <c r="O37" s="43"/>
      <c r="P37" s="43">
        <f t="shared" si="25"/>
        <v>78227.664359999995</v>
      </c>
      <c r="Q37" s="34"/>
      <c r="R37" s="43">
        <f t="shared" si="25"/>
        <v>38190.2193948887</v>
      </c>
      <c r="S37" s="34"/>
      <c r="T37" s="126"/>
      <c r="U37" s="106">
        <v>99.999999999999758</v>
      </c>
      <c r="V37" s="106"/>
      <c r="W37" s="106">
        <v>99.999999999999702</v>
      </c>
      <c r="X37" s="106"/>
      <c r="Y37" s="106">
        <v>100.00000000000006</v>
      </c>
      <c r="Z37" s="106"/>
      <c r="AA37" s="106">
        <v>100</v>
      </c>
      <c r="AB37" s="106"/>
      <c r="AC37" s="106">
        <f>SUM(AC38:AC39)</f>
        <v>100</v>
      </c>
      <c r="AD37" s="106"/>
      <c r="AE37" s="106">
        <f t="shared" ref="AE37:AI37" si="26">SUM(AE38:AE39)</f>
        <v>100</v>
      </c>
      <c r="AF37" s="106"/>
      <c r="AG37" s="106">
        <f t="shared" si="26"/>
        <v>99.999999999999986</v>
      </c>
      <c r="AH37" s="106"/>
      <c r="AI37" s="106">
        <f t="shared" si="26"/>
        <v>100</v>
      </c>
      <c r="AJ37" s="34"/>
      <c r="AK37" s="106">
        <f t="shared" ref="AK37" si="27">SUM(AK38:AK39)</f>
        <v>100</v>
      </c>
      <c r="AL37" s="34"/>
    </row>
    <row r="38" spans="1:38" s="24" customFormat="1" ht="12">
      <c r="A38" s="116" t="s">
        <v>28</v>
      </c>
      <c r="B38" s="39">
        <v>29909.649913772213</v>
      </c>
      <c r="C38" s="38"/>
      <c r="D38" s="39">
        <v>26811.377569825629</v>
      </c>
      <c r="E38" s="38"/>
      <c r="F38" s="39">
        <v>21613.370920913785</v>
      </c>
      <c r="G38" s="38"/>
      <c r="H38" s="39">
        <v>28069</v>
      </c>
      <c r="I38" s="38"/>
      <c r="J38" s="39">
        <v>33434</v>
      </c>
      <c r="K38" s="39"/>
      <c r="L38" s="37">
        <v>29766</v>
      </c>
      <c r="M38" s="38"/>
      <c r="N38" s="37">
        <v>28955.168229287443</v>
      </c>
      <c r="O38" s="38"/>
      <c r="P38" s="37">
        <v>31281.249159999999</v>
      </c>
      <c r="Q38" s="38"/>
      <c r="R38" s="37">
        <v>14963.689051947651</v>
      </c>
      <c r="S38" s="38"/>
      <c r="T38" s="127"/>
      <c r="U38" s="108">
        <v>67.526023728165157</v>
      </c>
      <c r="V38" s="108"/>
      <c r="W38" s="108">
        <v>64.861207882934423</v>
      </c>
      <c r="X38" s="108"/>
      <c r="Y38" s="108">
        <v>64.913240430580061</v>
      </c>
      <c r="Z38" s="108"/>
      <c r="AA38" s="108">
        <v>57.598703110892224</v>
      </c>
      <c r="AB38" s="108"/>
      <c r="AC38" s="40">
        <f>J38/($J$37-$J$40)*100</f>
        <v>60.295761947700633</v>
      </c>
      <c r="AD38" s="40"/>
      <c r="AE38" s="40">
        <f>L38/($L$37-$L$40)*100</f>
        <v>48.022070211667526</v>
      </c>
      <c r="AF38" s="40"/>
      <c r="AG38" s="40">
        <f>N38/($N$37-$N$40)*100</f>
        <v>37.23893017241182</v>
      </c>
      <c r="AH38" s="40"/>
      <c r="AI38" s="40">
        <f>P38/($P$37-$P$40)*100</f>
        <v>44.553601980898016</v>
      </c>
      <c r="AJ38" s="38"/>
      <c r="AK38" s="40">
        <f>R38/($R$37-$R$40)*100</f>
        <v>46.114454800715755</v>
      </c>
      <c r="AL38" s="38"/>
    </row>
    <row r="39" spans="1:38" s="24" customFormat="1" ht="12">
      <c r="A39" s="116" t="s">
        <v>29</v>
      </c>
      <c r="B39" s="39">
        <v>14383.865774604979</v>
      </c>
      <c r="C39" s="38"/>
      <c r="D39" s="39">
        <v>14525.160007791495</v>
      </c>
      <c r="E39" s="38"/>
      <c r="F39" s="39">
        <v>11682.41092197189</v>
      </c>
      <c r="G39" s="38"/>
      <c r="H39" s="39">
        <v>20663</v>
      </c>
      <c r="I39" s="38"/>
      <c r="J39" s="39">
        <v>22016</v>
      </c>
      <c r="K39" s="39"/>
      <c r="L39" s="37">
        <v>32218</v>
      </c>
      <c r="M39" s="38"/>
      <c r="N39" s="37">
        <v>48799.93401244843</v>
      </c>
      <c r="O39" s="38"/>
      <c r="P39" s="37">
        <v>38929.121650000001</v>
      </c>
      <c r="Q39" s="38"/>
      <c r="R39" s="37">
        <v>17485.33179544919</v>
      </c>
      <c r="S39" s="38"/>
      <c r="T39" s="127"/>
      <c r="U39" s="108">
        <v>32.473976271834601</v>
      </c>
      <c r="V39" s="108"/>
      <c r="W39" s="108">
        <v>35.138792117065279</v>
      </c>
      <c r="X39" s="108"/>
      <c r="Y39" s="108">
        <v>35.086759569420003</v>
      </c>
      <c r="Z39" s="108"/>
      <c r="AA39" s="108">
        <v>42.401296889107776</v>
      </c>
      <c r="AB39" s="108"/>
      <c r="AC39" s="40">
        <f>J39/($J$37-$J$40)*100</f>
        <v>39.704238052299367</v>
      </c>
      <c r="AD39" s="38"/>
      <c r="AE39" s="40">
        <f>L39/($L$37-$L$40)*100</f>
        <v>51.977929788332474</v>
      </c>
      <c r="AF39" s="40"/>
      <c r="AG39" s="40">
        <f>N39/($N$37-$N$40)*100</f>
        <v>62.761069827588166</v>
      </c>
      <c r="AH39" s="40"/>
      <c r="AI39" s="40">
        <f>P39/($P$37-$P$40)*100</f>
        <v>55.446398019101991</v>
      </c>
      <c r="AJ39" s="38"/>
      <c r="AK39" s="40">
        <f>R39/($R$37-$R$40)*100</f>
        <v>53.885545199284238</v>
      </c>
      <c r="AL39" s="38"/>
    </row>
    <row r="40" spans="1:38" s="24" customFormat="1" ht="12">
      <c r="A40" s="116" t="s">
        <v>3</v>
      </c>
      <c r="B40" s="39">
        <v>0</v>
      </c>
      <c r="C40" s="38"/>
      <c r="D40" s="39">
        <v>24.499003941176468</v>
      </c>
      <c r="E40" s="38" t="s">
        <v>72</v>
      </c>
      <c r="F40" s="39">
        <v>13.379966337274318</v>
      </c>
      <c r="G40" s="38" t="s">
        <v>72</v>
      </c>
      <c r="H40" s="39">
        <v>6</v>
      </c>
      <c r="I40" s="38" t="s">
        <v>72</v>
      </c>
      <c r="J40" s="39">
        <v>139</v>
      </c>
      <c r="K40" s="39" t="s">
        <v>72</v>
      </c>
      <c r="L40" s="37">
        <v>4628</v>
      </c>
      <c r="M40" s="38"/>
      <c r="N40" s="37">
        <v>8983.6099700463619</v>
      </c>
      <c r="O40" s="38"/>
      <c r="P40" s="37">
        <v>8017.2935500000003</v>
      </c>
      <c r="Q40" s="38"/>
      <c r="R40" s="37">
        <v>5741.1985474918565</v>
      </c>
      <c r="S40" s="38"/>
      <c r="T40" s="127"/>
      <c r="U40" s="108">
        <v>0</v>
      </c>
      <c r="V40" s="40"/>
      <c r="W40" s="40" t="s">
        <v>81</v>
      </c>
      <c r="X40" s="108"/>
      <c r="Y40" s="40" t="s">
        <v>81</v>
      </c>
      <c r="Z40" s="108"/>
      <c r="AA40" s="40" t="s">
        <v>81</v>
      </c>
      <c r="AB40" s="108"/>
      <c r="AC40" s="40" t="s">
        <v>81</v>
      </c>
      <c r="AD40" s="38"/>
      <c r="AE40" s="40" t="s">
        <v>81</v>
      </c>
      <c r="AF40" s="40"/>
      <c r="AG40" s="40" t="s">
        <v>81</v>
      </c>
      <c r="AH40" s="40"/>
      <c r="AI40" s="40" t="s">
        <v>81</v>
      </c>
      <c r="AJ40" s="38"/>
      <c r="AK40" s="40" t="s">
        <v>81</v>
      </c>
      <c r="AL40" s="38"/>
    </row>
    <row r="41" spans="1:38" s="24" customFormat="1" ht="6.6" customHeight="1">
      <c r="A41" s="53"/>
      <c r="B41" s="37"/>
      <c r="C41" s="38"/>
      <c r="D41" s="37"/>
      <c r="E41" s="38"/>
      <c r="F41" s="37"/>
      <c r="G41" s="38"/>
      <c r="H41" s="37"/>
      <c r="I41" s="38"/>
      <c r="J41" s="38"/>
      <c r="K41" s="38"/>
      <c r="L41" s="38"/>
      <c r="M41" s="38"/>
      <c r="N41" s="38"/>
      <c r="O41" s="38"/>
      <c r="P41" s="38"/>
      <c r="Q41" s="38"/>
      <c r="R41" s="38"/>
      <c r="S41" s="38"/>
      <c r="T41" s="127"/>
      <c r="U41" s="108"/>
      <c r="V41" s="108"/>
      <c r="W41" s="108"/>
      <c r="X41" s="108"/>
      <c r="Y41" s="108"/>
      <c r="Z41" s="108"/>
      <c r="AA41" s="108"/>
      <c r="AB41" s="108"/>
      <c r="AC41" s="38"/>
      <c r="AD41" s="38"/>
      <c r="AE41" s="38"/>
      <c r="AF41" s="38"/>
      <c r="AG41" s="38"/>
      <c r="AH41" s="38"/>
      <c r="AI41" s="38"/>
      <c r="AJ41" s="38"/>
      <c r="AK41" s="38"/>
      <c r="AL41" s="38"/>
    </row>
    <row r="42" spans="1:38" s="28" customFormat="1" ht="12">
      <c r="A42" s="56" t="s">
        <v>155</v>
      </c>
      <c r="B42" s="43">
        <v>44293.515688377207</v>
      </c>
      <c r="C42" s="34"/>
      <c r="D42" s="43">
        <v>41361.036581558386</v>
      </c>
      <c r="E42" s="34"/>
      <c r="F42" s="43">
        <v>33309.161809223056</v>
      </c>
      <c r="G42" s="34"/>
      <c r="H42" s="43">
        <v>48738</v>
      </c>
      <c r="I42" s="34"/>
      <c r="J42" s="43">
        <f>SUM(J43:J45)</f>
        <v>55589.431143156224</v>
      </c>
      <c r="K42" s="43"/>
      <c r="L42" s="43">
        <f t="shared" ref="L42:R42" si="28">SUM(L43:L45)</f>
        <v>66612.029427372967</v>
      </c>
      <c r="M42" s="43"/>
      <c r="N42" s="43">
        <f t="shared" si="28"/>
        <v>86738.712211782593</v>
      </c>
      <c r="O42" s="43"/>
      <c r="P42" s="43">
        <f t="shared" si="28"/>
        <v>78227.664365999997</v>
      </c>
      <c r="Q42" s="34"/>
      <c r="R42" s="43">
        <f t="shared" si="28"/>
        <v>38190.219394888707</v>
      </c>
      <c r="S42" s="34"/>
      <c r="T42" s="126"/>
      <c r="U42" s="106">
        <v>99.999999999999801</v>
      </c>
      <c r="V42" s="106"/>
      <c r="W42" s="106">
        <v>99.999999999999901</v>
      </c>
      <c r="X42" s="106"/>
      <c r="Y42" s="106">
        <v>100.00000000000038</v>
      </c>
      <c r="Z42" s="106"/>
      <c r="AA42" s="45">
        <v>100</v>
      </c>
      <c r="AB42" s="106"/>
      <c r="AC42" s="45">
        <f>SUM(AC43:AC44)</f>
        <v>100</v>
      </c>
      <c r="AD42" s="45"/>
      <c r="AE42" s="45">
        <f t="shared" ref="AE42:AI42" si="29">SUM(AE43:AE44)</f>
        <v>100.00000000000001</v>
      </c>
      <c r="AF42" s="45"/>
      <c r="AG42" s="45">
        <f t="shared" si="29"/>
        <v>100</v>
      </c>
      <c r="AH42" s="45"/>
      <c r="AI42" s="45">
        <f t="shared" si="29"/>
        <v>100</v>
      </c>
      <c r="AJ42" s="34"/>
      <c r="AK42" s="45">
        <f t="shared" ref="AK42" si="30">SUM(AK43:AK44)</f>
        <v>100</v>
      </c>
      <c r="AL42" s="34"/>
    </row>
    <row r="43" spans="1:38" s="24" customFormat="1" ht="24">
      <c r="A43" s="116" t="s">
        <v>93</v>
      </c>
      <c r="B43" s="39">
        <v>43754.915322445755</v>
      </c>
      <c r="C43" s="38"/>
      <c r="D43" s="39">
        <v>40813.565214649498</v>
      </c>
      <c r="E43" s="38"/>
      <c r="F43" s="39">
        <v>33154.848256499339</v>
      </c>
      <c r="G43" s="38"/>
      <c r="H43" s="39">
        <v>48234</v>
      </c>
      <c r="I43" s="38"/>
      <c r="J43" s="39">
        <v>55038.667307479132</v>
      </c>
      <c r="K43" s="39"/>
      <c r="L43" s="39">
        <v>65346.260896850945</v>
      </c>
      <c r="M43" s="39"/>
      <c r="N43" s="39">
        <v>82458.652036276952</v>
      </c>
      <c r="O43" s="39"/>
      <c r="P43" s="39">
        <v>71144.526289999994</v>
      </c>
      <c r="Q43" s="39"/>
      <c r="R43" s="39">
        <v>34174.057916394682</v>
      </c>
      <c r="S43" s="39"/>
      <c r="T43" s="127"/>
      <c r="U43" s="108">
        <v>98.784019833239682</v>
      </c>
      <c r="V43" s="108"/>
      <c r="W43" s="108">
        <v>98.676359655954499</v>
      </c>
      <c r="X43" s="109"/>
      <c r="Y43" s="108">
        <v>99.536723398783138</v>
      </c>
      <c r="Z43" s="109"/>
      <c r="AA43" s="108">
        <v>99.281641726529855</v>
      </c>
      <c r="AB43" s="109"/>
      <c r="AC43" s="40">
        <f>J43/($J$42-$J$45)*100</f>
        <v>99.198395286721151</v>
      </c>
      <c r="AD43" s="40"/>
      <c r="AE43" s="40">
        <f>L43/($L$42-$L$45)*100</f>
        <v>98.270740022674701</v>
      </c>
      <c r="AF43" s="40"/>
      <c r="AG43" s="40">
        <f>N43/($N$42-$N$45)*100</f>
        <v>98.57436808382684</v>
      </c>
      <c r="AH43" s="40"/>
      <c r="AI43" s="40">
        <f>P43/($P$42-$P$45)*100</f>
        <v>97.533496143453462</v>
      </c>
      <c r="AJ43" s="38"/>
      <c r="AK43" s="40">
        <f>R43/($R$42-$R$45)*100</f>
        <v>97.487034181060935</v>
      </c>
      <c r="AL43" s="38"/>
    </row>
    <row r="44" spans="1:38" s="24" customFormat="1" ht="12">
      <c r="A44" s="116" t="s">
        <v>105</v>
      </c>
      <c r="B44" s="39">
        <v>538.60036593145173</v>
      </c>
      <c r="C44" s="38"/>
      <c r="D44" s="39">
        <v>547.47136690888692</v>
      </c>
      <c r="E44" s="38"/>
      <c r="F44" s="39">
        <v>154.3135527237209</v>
      </c>
      <c r="G44" s="38" t="s">
        <v>72</v>
      </c>
      <c r="H44" s="39">
        <v>349</v>
      </c>
      <c r="I44" s="38"/>
      <c r="J44" s="39">
        <v>444.75775035211331</v>
      </c>
      <c r="K44" s="39"/>
      <c r="L44" s="39">
        <v>1149.8913472179879</v>
      </c>
      <c r="M44" s="39"/>
      <c r="N44" s="39">
        <v>1192.5583535830024</v>
      </c>
      <c r="O44" s="39"/>
      <c r="P44" s="39">
        <v>1799.1588059999999</v>
      </c>
      <c r="Q44" s="39"/>
      <c r="R44" s="39">
        <v>880.91960289656129</v>
      </c>
      <c r="S44" s="39"/>
      <c r="T44" s="127"/>
      <c r="U44" s="108">
        <v>1.2159801667601235</v>
      </c>
      <c r="V44" s="108"/>
      <c r="W44" s="108">
        <v>1.3236403440454079</v>
      </c>
      <c r="X44" s="109"/>
      <c r="Y44" s="108">
        <v>0.4632766012172459</v>
      </c>
      <c r="Z44" s="109"/>
      <c r="AA44" s="108">
        <v>0.7183582734701438</v>
      </c>
      <c r="AB44" s="109"/>
      <c r="AC44" s="40">
        <f>J44/($J$42-$J$45)*100</f>
        <v>0.80160471327884919</v>
      </c>
      <c r="AD44" s="38"/>
      <c r="AE44" s="40">
        <f>L44/($L$42-$L$45)*100</f>
        <v>1.7292599773253068</v>
      </c>
      <c r="AF44" s="40"/>
      <c r="AG44" s="40">
        <f>N44/($N$42-$N$45)*100</f>
        <v>1.4256319161731603</v>
      </c>
      <c r="AH44" s="40"/>
      <c r="AI44" s="40">
        <f>P44/($P$42-$P$45)*100</f>
        <v>2.4665038565465349</v>
      </c>
      <c r="AJ44" s="38"/>
      <c r="AK44" s="40">
        <f>R44/($R$42-$R$45)*100</f>
        <v>2.5129658189390622</v>
      </c>
      <c r="AL44" s="38"/>
    </row>
    <row r="45" spans="1:38" s="24" customFormat="1" ht="12">
      <c r="A45" s="116" t="s">
        <v>3</v>
      </c>
      <c r="B45" s="39">
        <v>0</v>
      </c>
      <c r="C45" s="39"/>
      <c r="D45" s="39">
        <v>0</v>
      </c>
      <c r="E45" s="39"/>
      <c r="F45" s="39">
        <v>0</v>
      </c>
      <c r="G45" s="39"/>
      <c r="H45" s="39">
        <v>155</v>
      </c>
      <c r="I45" s="38"/>
      <c r="J45" s="39">
        <v>106.00608532498275</v>
      </c>
      <c r="K45" s="39" t="s">
        <v>72</v>
      </c>
      <c r="L45" s="39">
        <v>115.87718330404269</v>
      </c>
      <c r="M45" s="39" t="s">
        <v>72</v>
      </c>
      <c r="N45" s="39">
        <v>3087.5018219226336</v>
      </c>
      <c r="O45" s="39"/>
      <c r="P45" s="39">
        <v>5283.9792699999998</v>
      </c>
      <c r="Q45" s="39"/>
      <c r="R45" s="39">
        <v>3135.2418755974645</v>
      </c>
      <c r="S45" s="39"/>
      <c r="T45" s="127"/>
      <c r="U45" s="39">
        <v>0</v>
      </c>
      <c r="V45" s="39"/>
      <c r="W45" s="39">
        <v>0</v>
      </c>
      <c r="X45" s="39"/>
      <c r="Y45" s="39">
        <v>0</v>
      </c>
      <c r="Z45" s="109"/>
      <c r="AA45" s="40" t="s">
        <v>81</v>
      </c>
      <c r="AB45" s="109"/>
      <c r="AC45" s="40" t="s">
        <v>81</v>
      </c>
      <c r="AD45" s="38"/>
      <c r="AE45" s="40" t="s">
        <v>81</v>
      </c>
      <c r="AF45" s="40"/>
      <c r="AG45" s="40" t="s">
        <v>81</v>
      </c>
      <c r="AH45" s="40"/>
      <c r="AI45" s="40" t="s">
        <v>81</v>
      </c>
      <c r="AJ45" s="38"/>
      <c r="AK45" s="40" t="s">
        <v>81</v>
      </c>
      <c r="AL45" s="38"/>
    </row>
    <row r="46" spans="1:38" s="24" customFormat="1" ht="6.6" customHeight="1">
      <c r="A46" s="27"/>
      <c r="B46" s="37"/>
      <c r="C46" s="38"/>
      <c r="D46" s="37"/>
      <c r="E46" s="38"/>
      <c r="F46" s="37"/>
      <c r="G46" s="38"/>
      <c r="H46" s="37"/>
      <c r="I46" s="38"/>
      <c r="J46" s="38"/>
      <c r="K46" s="38"/>
      <c r="L46" s="38"/>
      <c r="M46" s="38"/>
      <c r="N46" s="38"/>
      <c r="O46" s="38"/>
      <c r="P46" s="38"/>
      <c r="Q46" s="38"/>
      <c r="R46" s="38"/>
      <c r="S46" s="38"/>
      <c r="T46" s="127"/>
      <c r="U46" s="108"/>
      <c r="V46" s="108"/>
      <c r="W46" s="108"/>
      <c r="X46" s="108"/>
      <c r="Y46" s="108"/>
      <c r="Z46" s="108"/>
      <c r="AA46" s="108"/>
      <c r="AB46" s="108"/>
      <c r="AC46" s="38"/>
      <c r="AD46" s="38"/>
      <c r="AE46" s="38"/>
      <c r="AF46" s="38"/>
      <c r="AG46" s="38"/>
      <c r="AH46" s="38"/>
      <c r="AI46" s="38"/>
      <c r="AJ46" s="38"/>
      <c r="AK46" s="38"/>
      <c r="AL46" s="38"/>
    </row>
    <row r="47" spans="1:38" s="28" customFormat="1" ht="25.5">
      <c r="A47" s="56" t="s">
        <v>156</v>
      </c>
      <c r="B47" s="43">
        <v>44293.515688377192</v>
      </c>
      <c r="C47" s="34"/>
      <c r="D47" s="43">
        <v>41361.145853284113</v>
      </c>
      <c r="E47" s="34"/>
      <c r="F47" s="43">
        <v>33309.161809223056</v>
      </c>
      <c r="G47" s="34"/>
      <c r="H47" s="43">
        <v>48738</v>
      </c>
      <c r="I47" s="34"/>
      <c r="J47" s="43">
        <f>J48+J52+J53</f>
        <v>55589.431143156195</v>
      </c>
      <c r="K47" s="43"/>
      <c r="L47" s="43">
        <f>L48+L52+L53</f>
        <v>66612.029427372981</v>
      </c>
      <c r="M47" s="43"/>
      <c r="N47" s="43">
        <f t="shared" ref="N47:R47" si="31">N48+N52+N53</f>
        <v>86738.756484223675</v>
      </c>
      <c r="O47" s="43"/>
      <c r="P47" s="43">
        <f t="shared" si="31"/>
        <v>78227.664359799994</v>
      </c>
      <c r="Q47" s="34"/>
      <c r="R47" s="43">
        <f t="shared" si="31"/>
        <v>38190.219394888903</v>
      </c>
      <c r="S47" s="34"/>
      <c r="T47" s="126"/>
      <c r="U47" s="106">
        <v>99.999999999999773</v>
      </c>
      <c r="V47" s="106"/>
      <c r="W47" s="106">
        <v>100.00026431781767</v>
      </c>
      <c r="X47" s="106"/>
      <c r="Y47" s="106">
        <v>100.00000000000037</v>
      </c>
      <c r="Z47" s="106"/>
      <c r="AA47" s="106">
        <v>100.00000000000001</v>
      </c>
      <c r="AB47" s="106"/>
      <c r="AC47" s="106">
        <f>AC48+AC52</f>
        <v>100.00000000000001</v>
      </c>
      <c r="AD47" s="106"/>
      <c r="AE47" s="106">
        <f t="shared" ref="AE47:AI47" si="32">AE48+AE52</f>
        <v>100</v>
      </c>
      <c r="AF47" s="106"/>
      <c r="AG47" s="106">
        <f t="shared" si="32"/>
        <v>100.00000000000001</v>
      </c>
      <c r="AH47" s="106"/>
      <c r="AI47" s="106">
        <f t="shared" si="32"/>
        <v>100</v>
      </c>
      <c r="AJ47" s="34"/>
      <c r="AK47" s="106">
        <f t="shared" ref="AK47" si="33">AK48+AK52</f>
        <v>100</v>
      </c>
      <c r="AL47" s="34"/>
    </row>
    <row r="48" spans="1:38" s="46" customFormat="1" ht="12">
      <c r="A48" s="116" t="s">
        <v>60</v>
      </c>
      <c r="B48" s="39">
        <v>345.41052567267036</v>
      </c>
      <c r="C48" s="38"/>
      <c r="D48" s="39">
        <v>117.08785831776274</v>
      </c>
      <c r="E48" s="38" t="s">
        <v>72</v>
      </c>
      <c r="F48" s="39">
        <v>65.178467637793801</v>
      </c>
      <c r="G48" s="38" t="s">
        <v>72</v>
      </c>
      <c r="H48" s="39">
        <v>484</v>
      </c>
      <c r="I48" s="38"/>
      <c r="J48" s="39">
        <f>SUM(J49:J51)</f>
        <v>313.34006029743961</v>
      </c>
      <c r="K48" s="39"/>
      <c r="L48" s="39">
        <f>SUM(L49:L51)</f>
        <v>749.60621699440935</v>
      </c>
      <c r="M48" s="39"/>
      <c r="N48" s="39">
        <f>SUM(N49:N51)</f>
        <v>1093.6437261250708</v>
      </c>
      <c r="O48" s="39"/>
      <c r="P48" s="39">
        <f>SUM(P49:P51)</f>
        <v>394.63954360000002</v>
      </c>
      <c r="Q48" s="39" t="s">
        <v>72</v>
      </c>
      <c r="R48" s="39">
        <f>SUM(R49:R51)</f>
        <v>341.16337097062438</v>
      </c>
      <c r="S48" s="39"/>
      <c r="T48" s="51"/>
      <c r="U48" s="109">
        <v>0.77982187754698096</v>
      </c>
      <c r="V48" s="109"/>
      <c r="W48" s="109">
        <v>0.23484621176884588</v>
      </c>
      <c r="X48" s="110"/>
      <c r="Y48" s="109">
        <v>0.19567729746879015</v>
      </c>
      <c r="Z48" s="110"/>
      <c r="AA48" s="108">
        <v>0.99324837365839647</v>
      </c>
      <c r="AB48" s="110"/>
      <c r="AC48" s="40">
        <f>J48/($J$47-$J$53)*100</f>
        <v>0.56370937110231689</v>
      </c>
      <c r="AD48" s="40"/>
      <c r="AE48" s="40">
        <f>L48/($L$47-$L$53)*100</f>
        <v>1.1267776443929189</v>
      </c>
      <c r="AF48" s="40"/>
      <c r="AG48" s="40">
        <f>N48/SUM(N48+N52)*100</f>
        <v>1.264506989870368</v>
      </c>
      <c r="AH48" s="40"/>
      <c r="AI48" s="40">
        <f>P48/SUM(P48+P52)*100</f>
        <v>0.50554976858868805</v>
      </c>
      <c r="AJ48" s="38"/>
      <c r="AK48" s="40">
        <f>R48/SUM(R48+R52)*100</f>
        <v>0.89868305921586145</v>
      </c>
      <c r="AL48" s="38"/>
    </row>
    <row r="49" spans="1:38" s="24" customFormat="1" ht="13.5">
      <c r="A49" s="47" t="s">
        <v>157</v>
      </c>
      <c r="B49" s="39">
        <v>335.39521879767034</v>
      </c>
      <c r="C49" s="38"/>
      <c r="D49" s="39">
        <v>97.087858317762738</v>
      </c>
      <c r="E49" s="38" t="s">
        <v>72</v>
      </c>
      <c r="F49" s="39">
        <v>59.751331044762495</v>
      </c>
      <c r="G49" s="38" t="s">
        <v>72</v>
      </c>
      <c r="H49" s="39">
        <v>136</v>
      </c>
      <c r="I49" s="38"/>
      <c r="J49" s="39">
        <v>93.440943511053987</v>
      </c>
      <c r="K49" s="39" t="s">
        <v>72</v>
      </c>
      <c r="L49" s="39">
        <v>159.85731818040435</v>
      </c>
      <c r="M49" s="39" t="s">
        <v>72</v>
      </c>
      <c r="N49" s="39">
        <v>591.31515581240683</v>
      </c>
      <c r="O49" s="39" t="s">
        <v>72</v>
      </c>
      <c r="P49" s="39">
        <v>241.7725562</v>
      </c>
      <c r="Q49" s="39" t="s">
        <v>72</v>
      </c>
      <c r="R49" s="39">
        <v>200.51656765283502</v>
      </c>
      <c r="S49" s="39" t="s">
        <v>72</v>
      </c>
      <c r="T49" s="127"/>
      <c r="U49" s="109">
        <v>0.75721065168389579</v>
      </c>
      <c r="V49" s="108"/>
      <c r="W49" s="109">
        <v>0.23484621176884588</v>
      </c>
      <c r="X49" s="108"/>
      <c r="Y49" s="109">
        <v>0.1793840727274561</v>
      </c>
      <c r="Z49" s="108"/>
      <c r="AA49" s="108">
        <v>0.27909458433376427</v>
      </c>
      <c r="AB49" s="108"/>
      <c r="AC49" s="40">
        <f t="shared" ref="AC49:AC52" si="34">J49/($J$47-$J$53)*100</f>
        <v>0.16810341917922253</v>
      </c>
      <c r="AD49" s="38"/>
      <c r="AE49" s="40">
        <f t="shared" ref="AE49:AE52" si="35">L49/($L$47-$L$53)*100</f>
        <v>0.24029103325810428</v>
      </c>
      <c r="AF49" s="40"/>
      <c r="AG49" s="40">
        <f>N49/($N$47-$N$53)*100</f>
        <v>0.68369810924656049</v>
      </c>
      <c r="AH49" s="40"/>
      <c r="AI49" s="40">
        <f>P49/($P$47-$P$53)*100</f>
        <v>0.30972076118629882</v>
      </c>
      <c r="AJ49" s="38"/>
      <c r="AK49" s="40">
        <f>R49/($R$47-$R$53)*100</f>
        <v>0.52819516329972627</v>
      </c>
      <c r="AL49" s="38"/>
    </row>
    <row r="50" spans="1:38" s="24" customFormat="1" ht="13.5">
      <c r="A50" s="47" t="s">
        <v>158</v>
      </c>
      <c r="B50" s="39">
        <v>10.015306875</v>
      </c>
      <c r="C50" s="38" t="s">
        <v>72</v>
      </c>
      <c r="D50" s="39">
        <v>0</v>
      </c>
      <c r="E50" s="38"/>
      <c r="F50" s="39">
        <v>5.4271365930313111</v>
      </c>
      <c r="G50" s="38" t="s">
        <v>72</v>
      </c>
      <c r="H50" s="39">
        <v>348</v>
      </c>
      <c r="I50" s="38"/>
      <c r="J50" s="39">
        <v>219.89911678638563</v>
      </c>
      <c r="K50" s="39"/>
      <c r="L50" s="39">
        <v>589.74889881400497</v>
      </c>
      <c r="M50" s="39"/>
      <c r="N50" s="39">
        <v>272.328570312664</v>
      </c>
      <c r="O50" s="39" t="s">
        <v>72</v>
      </c>
      <c r="P50" s="39">
        <v>152.8669874</v>
      </c>
      <c r="Q50" s="39" t="s">
        <v>72</v>
      </c>
      <c r="R50" s="39">
        <v>99.925737040408222</v>
      </c>
      <c r="S50" s="39" t="s">
        <v>72</v>
      </c>
      <c r="T50" s="127"/>
      <c r="U50" s="109">
        <v>2.2611225863085047E-2</v>
      </c>
      <c r="V50" s="108"/>
      <c r="W50" s="109">
        <v>0</v>
      </c>
      <c r="X50" s="108"/>
      <c r="Y50" s="109">
        <v>1.6293224741334073E-2</v>
      </c>
      <c r="Z50" s="108"/>
      <c r="AA50" s="108">
        <v>0.71415378932463214</v>
      </c>
      <c r="AB50" s="108"/>
      <c r="AC50" s="40">
        <f t="shared" si="34"/>
        <v>0.39560595192309433</v>
      </c>
      <c r="AD50" s="38"/>
      <c r="AE50" s="40">
        <f t="shared" si="35"/>
        <v>0.88648661113481464</v>
      </c>
      <c r="AF50" s="40"/>
      <c r="AG50" s="40">
        <f t="shared" ref="AG50:AG52" si="36">N50/($N$47-$N$53)*100</f>
        <v>0.31487528568548284</v>
      </c>
      <c r="AH50" s="40"/>
      <c r="AI50" s="40">
        <f t="shared" ref="AI50:AI52" si="37">P50/($P$47-$P$53)*100</f>
        <v>0.19582900740238918</v>
      </c>
      <c r="AJ50" s="38"/>
      <c r="AK50" s="40">
        <f>R50/($R$47-$R$53)*100</f>
        <v>0.26322159615900287</v>
      </c>
      <c r="AL50" s="38"/>
    </row>
    <row r="51" spans="1:38" s="52" customFormat="1" ht="12">
      <c r="A51" s="161" t="s">
        <v>3</v>
      </c>
      <c r="B51" s="39">
        <v>0</v>
      </c>
      <c r="C51" s="38"/>
      <c r="D51" s="39">
        <v>20</v>
      </c>
      <c r="E51" s="38" t="s">
        <v>72</v>
      </c>
      <c r="F51" s="39">
        <v>0</v>
      </c>
      <c r="G51" s="38"/>
      <c r="H51" s="39">
        <v>0</v>
      </c>
      <c r="I51" s="38"/>
      <c r="J51" s="39">
        <v>0</v>
      </c>
      <c r="K51" s="39"/>
      <c r="L51" s="39">
        <v>0</v>
      </c>
      <c r="M51" s="39"/>
      <c r="N51" s="39">
        <v>230</v>
      </c>
      <c r="O51" s="39"/>
      <c r="P51" s="39">
        <v>0</v>
      </c>
      <c r="Q51" s="39"/>
      <c r="R51" s="39">
        <v>40.721066277381105</v>
      </c>
      <c r="S51" s="39" t="s">
        <v>72</v>
      </c>
      <c r="T51" s="127"/>
      <c r="U51" s="40">
        <v>0</v>
      </c>
      <c r="V51" s="108"/>
      <c r="W51" s="40" t="s">
        <v>81</v>
      </c>
      <c r="X51" s="111"/>
      <c r="Y51" s="40">
        <v>0</v>
      </c>
      <c r="Z51" s="111"/>
      <c r="AA51" s="108">
        <v>0</v>
      </c>
      <c r="AB51" s="111"/>
      <c r="AC51" s="40">
        <f t="shared" si="34"/>
        <v>0</v>
      </c>
      <c r="AD51" s="38"/>
      <c r="AE51" s="40">
        <f t="shared" si="35"/>
        <v>0</v>
      </c>
      <c r="AF51" s="40"/>
      <c r="AG51" s="40" t="s">
        <v>81</v>
      </c>
      <c r="AH51" s="40"/>
      <c r="AI51" s="40">
        <f t="shared" si="37"/>
        <v>0</v>
      </c>
      <c r="AJ51" s="38"/>
      <c r="AK51" s="40">
        <f>R51/($R$47-$R$53)*100</f>
        <v>0.10726629975713224</v>
      </c>
      <c r="AL51" s="38"/>
    </row>
    <row r="52" spans="1:38" s="52" customFormat="1" ht="12">
      <c r="A52" s="116" t="s">
        <v>59</v>
      </c>
      <c r="B52" s="39">
        <v>43948.105162704524</v>
      </c>
      <c r="C52" s="38"/>
      <c r="D52" s="39">
        <v>41244.057994966352</v>
      </c>
      <c r="E52" s="38"/>
      <c r="F52" s="39">
        <v>33243.983341585263</v>
      </c>
      <c r="G52" s="38"/>
      <c r="H52" s="39">
        <v>48245</v>
      </c>
      <c r="I52" s="38"/>
      <c r="J52" s="39">
        <v>55272.051341784892</v>
      </c>
      <c r="K52" s="39"/>
      <c r="L52" s="39">
        <v>65776.937038865042</v>
      </c>
      <c r="M52" s="39"/>
      <c r="N52" s="39">
        <v>85394.112758098607</v>
      </c>
      <c r="O52" s="39"/>
      <c r="P52" s="39">
        <v>77666.823069999999</v>
      </c>
      <c r="Q52" s="39"/>
      <c r="R52" s="39">
        <v>37621.427274535003</v>
      </c>
      <c r="S52" s="39"/>
      <c r="T52" s="127"/>
      <c r="U52" s="109">
        <v>99.220178122452793</v>
      </c>
      <c r="V52" s="108"/>
      <c r="W52" s="109">
        <v>99.765418106048827</v>
      </c>
      <c r="X52" s="111"/>
      <c r="Y52" s="109">
        <v>99.804322702531579</v>
      </c>
      <c r="Z52" s="111"/>
      <c r="AA52" s="108">
        <v>99.006751626341611</v>
      </c>
      <c r="AB52" s="111"/>
      <c r="AC52" s="40">
        <f t="shared" si="34"/>
        <v>99.436290628897694</v>
      </c>
      <c r="AD52" s="38"/>
      <c r="AE52" s="40">
        <f t="shared" si="35"/>
        <v>98.873222355607084</v>
      </c>
      <c r="AF52" s="40"/>
      <c r="AG52" s="40">
        <f t="shared" si="36"/>
        <v>98.735493010129645</v>
      </c>
      <c r="AH52" s="40"/>
      <c r="AI52" s="40">
        <f t="shared" si="37"/>
        <v>99.494450231411307</v>
      </c>
      <c r="AJ52" s="38"/>
      <c r="AK52" s="40">
        <f>R52/($R$47-$R$53)*100</f>
        <v>99.101316940784145</v>
      </c>
      <c r="AL52" s="38"/>
    </row>
    <row r="53" spans="1:38" s="52" customFormat="1" ht="12">
      <c r="A53" s="116" t="s">
        <v>3</v>
      </c>
      <c r="B53" s="39">
        <v>0</v>
      </c>
      <c r="C53" s="38"/>
      <c r="D53" s="39">
        <v>0</v>
      </c>
      <c r="E53" s="38"/>
      <c r="F53" s="39">
        <v>0</v>
      </c>
      <c r="G53" s="38"/>
      <c r="H53" s="39">
        <v>9</v>
      </c>
      <c r="I53" s="38" t="s">
        <v>72</v>
      </c>
      <c r="J53" s="39">
        <v>4.0397410738642634</v>
      </c>
      <c r="K53" s="39" t="s">
        <v>72</v>
      </c>
      <c r="L53" s="39">
        <v>85.486171513532298</v>
      </c>
      <c r="M53" s="39" t="s">
        <v>72</v>
      </c>
      <c r="N53" s="39">
        <v>251</v>
      </c>
      <c r="O53" s="39" t="s">
        <v>72</v>
      </c>
      <c r="P53" s="39">
        <v>166.2017462</v>
      </c>
      <c r="Q53" s="39" t="s">
        <v>72</v>
      </c>
      <c r="R53" s="39">
        <v>227.62874938327894</v>
      </c>
      <c r="S53" s="39" t="s">
        <v>72</v>
      </c>
      <c r="T53" s="127"/>
      <c r="U53" s="39">
        <v>0</v>
      </c>
      <c r="V53" s="38"/>
      <c r="W53" s="39">
        <v>0</v>
      </c>
      <c r="X53" s="38"/>
      <c r="Y53" s="39">
        <v>0</v>
      </c>
      <c r="Z53" s="111"/>
      <c r="AA53" s="164" t="s">
        <v>81</v>
      </c>
      <c r="AB53" s="111"/>
      <c r="AC53" s="164" t="s">
        <v>81</v>
      </c>
      <c r="AD53" s="38"/>
      <c r="AE53" s="164" t="s">
        <v>81</v>
      </c>
      <c r="AF53" s="164"/>
      <c r="AG53" s="164" t="s">
        <v>81</v>
      </c>
      <c r="AH53" s="164"/>
      <c r="AI53" s="164" t="s">
        <v>81</v>
      </c>
      <c r="AJ53" s="38"/>
      <c r="AK53" s="164" t="s">
        <v>81</v>
      </c>
      <c r="AL53" s="38"/>
    </row>
    <row r="54" spans="1:38" s="24" customFormat="1" ht="6.6" customHeight="1">
      <c r="A54" s="27"/>
      <c r="B54" s="37"/>
      <c r="C54" s="38"/>
      <c r="D54" s="37"/>
      <c r="E54" s="38"/>
      <c r="F54" s="37"/>
      <c r="G54" s="38"/>
      <c r="H54" s="37"/>
      <c r="I54" s="38"/>
      <c r="J54" s="38"/>
      <c r="K54" s="38"/>
      <c r="L54" s="38"/>
      <c r="M54" s="38"/>
      <c r="N54" s="38"/>
      <c r="O54" s="38"/>
      <c r="P54" s="38"/>
      <c r="Q54" s="38"/>
      <c r="R54" s="38"/>
      <c r="S54" s="38"/>
      <c r="T54" s="127"/>
      <c r="U54" s="108"/>
      <c r="V54" s="108"/>
      <c r="W54" s="108"/>
      <c r="X54" s="108"/>
      <c r="Y54" s="108"/>
      <c r="Z54" s="108"/>
      <c r="AA54" s="108"/>
      <c r="AB54" s="108"/>
      <c r="AC54" s="38"/>
      <c r="AD54" s="38"/>
      <c r="AE54" s="38"/>
      <c r="AF54" s="38"/>
      <c r="AG54" s="38"/>
      <c r="AH54" s="38"/>
      <c r="AI54" s="38"/>
      <c r="AJ54" s="38"/>
      <c r="AK54" s="38"/>
      <c r="AL54" s="38"/>
    </row>
    <row r="55" spans="1:38" s="28" customFormat="1" ht="24">
      <c r="A55" s="56" t="s">
        <v>125</v>
      </c>
      <c r="B55" s="43">
        <v>44293.515688377243</v>
      </c>
      <c r="C55" s="34"/>
      <c r="D55" s="43">
        <v>41361.036581558321</v>
      </c>
      <c r="E55" s="34"/>
      <c r="F55" s="43">
        <v>33309.161809222904</v>
      </c>
      <c r="G55" s="34"/>
      <c r="H55" s="43">
        <v>48738</v>
      </c>
      <c r="I55" s="34"/>
      <c r="J55" s="43">
        <f>SUM(J56:J61)</f>
        <v>55589.431143155423</v>
      </c>
      <c r="K55" s="43"/>
      <c r="L55" s="43">
        <f t="shared" ref="L55:R55" si="38">SUM(L56:L61)</f>
        <v>66612.029427373185</v>
      </c>
      <c r="M55" s="43"/>
      <c r="N55" s="43">
        <f t="shared" si="38"/>
        <v>86738.712211782491</v>
      </c>
      <c r="O55" s="43"/>
      <c r="P55" s="43">
        <f t="shared" si="38"/>
        <v>78227.664362399999</v>
      </c>
      <c r="Q55" s="34"/>
      <c r="R55" s="43">
        <f t="shared" si="38"/>
        <v>38190.219394888678</v>
      </c>
      <c r="S55" s="34"/>
      <c r="T55" s="126"/>
      <c r="U55" s="106">
        <v>99.999999999999872</v>
      </c>
      <c r="V55" s="106"/>
      <c r="W55" s="106">
        <v>99.999999999999758</v>
      </c>
      <c r="X55" s="106"/>
      <c r="Y55" s="106">
        <v>99.999999999999901</v>
      </c>
      <c r="Z55" s="106"/>
      <c r="AA55" s="106">
        <v>100</v>
      </c>
      <c r="AB55" s="106"/>
      <c r="AC55" s="106">
        <f>SUM(AC56:AC60)</f>
        <v>100</v>
      </c>
      <c r="AD55" s="106"/>
      <c r="AE55" s="106">
        <f t="shared" ref="AE55:AI55" si="39">SUM(AE56:AE60)</f>
        <v>99.999999999999972</v>
      </c>
      <c r="AF55" s="106"/>
      <c r="AG55" s="106">
        <f t="shared" si="39"/>
        <v>99.999999999999986</v>
      </c>
      <c r="AH55" s="106"/>
      <c r="AI55" s="106">
        <f t="shared" si="39"/>
        <v>100</v>
      </c>
      <c r="AJ55" s="34"/>
      <c r="AK55" s="106">
        <f t="shared" ref="AK55" si="40">SUM(AK56:AK60)</f>
        <v>100.00000000000001</v>
      </c>
      <c r="AL55" s="34"/>
    </row>
    <row r="56" spans="1:38" s="24" customFormat="1" ht="12">
      <c r="A56" s="116" t="s">
        <v>126</v>
      </c>
      <c r="B56" s="39">
        <v>13744.184597329713</v>
      </c>
      <c r="C56" s="38"/>
      <c r="D56" s="39">
        <v>11578.233388376646</v>
      </c>
      <c r="E56" s="38"/>
      <c r="F56" s="39">
        <v>9334.7176401067481</v>
      </c>
      <c r="G56" s="38"/>
      <c r="H56" s="39">
        <v>13050</v>
      </c>
      <c r="I56" s="38"/>
      <c r="J56" s="39">
        <v>15702.950278544198</v>
      </c>
      <c r="K56" s="39"/>
      <c r="L56" s="39">
        <v>14698.341217337447</v>
      </c>
      <c r="M56" s="39"/>
      <c r="N56" s="39">
        <v>28302.128558387489</v>
      </c>
      <c r="O56" s="39"/>
      <c r="P56" s="39">
        <v>19489.135460000001</v>
      </c>
      <c r="Q56" s="39"/>
      <c r="R56" s="39">
        <v>10416.608660955229</v>
      </c>
      <c r="S56" s="39"/>
      <c r="T56" s="127"/>
      <c r="U56" s="108">
        <v>31.02978931278696</v>
      </c>
      <c r="V56" s="108"/>
      <c r="W56" s="108">
        <v>27.993092884763467</v>
      </c>
      <c r="X56" s="109"/>
      <c r="Y56" s="108">
        <v>28.024474748332061</v>
      </c>
      <c r="Z56" s="109"/>
      <c r="AA56" s="108">
        <v>26.99460107978404</v>
      </c>
      <c r="AB56" s="109"/>
      <c r="AC56" s="40">
        <f>J56/($J$55-$J$61)*100</f>
        <v>28.361403833576386</v>
      </c>
      <c r="AD56" s="40"/>
      <c r="AE56" s="40">
        <f>L56/($L$55-$L$61)*100</f>
        <v>22.087977180222975</v>
      </c>
      <c r="AF56" s="40"/>
      <c r="AG56" s="40">
        <f>N56/($N$55-$N$61)*100</f>
        <v>32.89989559524718</v>
      </c>
      <c r="AH56" s="40"/>
      <c r="AI56" s="40">
        <f>P56/($P$55-$P$61)*100</f>
        <v>25.047152990862308</v>
      </c>
      <c r="AJ56" s="38"/>
      <c r="AK56" s="40">
        <f>R56/($R$55-$R$61)*100</f>
        <v>27.68614748028202</v>
      </c>
      <c r="AL56" s="38"/>
    </row>
    <row r="57" spans="1:38" s="24" customFormat="1" ht="24">
      <c r="A57" s="116" t="s">
        <v>127</v>
      </c>
      <c r="B57" s="39">
        <v>19193.586174404802</v>
      </c>
      <c r="C57" s="38"/>
      <c r="D57" s="39">
        <v>17696.14469949223</v>
      </c>
      <c r="E57" s="38"/>
      <c r="F57" s="39">
        <v>14136.610867324407</v>
      </c>
      <c r="G57" s="38"/>
      <c r="H57" s="39">
        <v>25343</v>
      </c>
      <c r="I57" s="38"/>
      <c r="J57" s="39">
        <v>27224.298314348413</v>
      </c>
      <c r="K57" s="39"/>
      <c r="L57" s="39">
        <v>17062.059566596832</v>
      </c>
      <c r="M57" s="39"/>
      <c r="N57" s="39">
        <v>14980.672057099448</v>
      </c>
      <c r="O57" s="39"/>
      <c r="P57" s="39">
        <v>13233.66202</v>
      </c>
      <c r="Q57" s="39"/>
      <c r="R57" s="39">
        <v>9721.8237681035098</v>
      </c>
      <c r="S57" s="39"/>
      <c r="T57" s="127"/>
      <c r="U57" s="108">
        <v>43.332722354755951</v>
      </c>
      <c r="V57" s="108"/>
      <c r="W57" s="108">
        <v>42.784577375370667</v>
      </c>
      <c r="X57" s="109"/>
      <c r="Y57" s="108">
        <v>42.440608227524173</v>
      </c>
      <c r="Z57" s="109"/>
      <c r="AA57" s="108">
        <v>52.423308441759922</v>
      </c>
      <c r="AB57" s="109"/>
      <c r="AC57" s="40">
        <f t="shared" ref="AC57:AC60" si="41">J57/($J$55-$J$61)*100</f>
        <v>49.170334547513484</v>
      </c>
      <c r="AD57" s="38"/>
      <c r="AE57" s="40">
        <f t="shared" ref="AE57:AE60" si="42">L57/($L$55-$L$61)*100</f>
        <v>25.640062152732085</v>
      </c>
      <c r="AF57" s="40"/>
      <c r="AG57" s="40">
        <f t="shared" ref="AG57:AG60" si="43">N57/($N$55-$N$61)*100</f>
        <v>17.414327887332917</v>
      </c>
      <c r="AH57" s="40"/>
      <c r="AI57" s="40">
        <f t="shared" ref="AI57:AI60" si="44">P57/($P$55-$P$61)*100</f>
        <v>17.00770965056979</v>
      </c>
      <c r="AJ57" s="38"/>
      <c r="AK57" s="40">
        <f>R57/($R$55-$R$61)*100</f>
        <v>25.839489164061792</v>
      </c>
      <c r="AL57" s="38"/>
    </row>
    <row r="58" spans="1:38" s="24" customFormat="1" ht="12">
      <c r="A58" s="116" t="s">
        <v>128</v>
      </c>
      <c r="B58" s="39">
        <v>9470.5967068067021</v>
      </c>
      <c r="C58" s="38"/>
      <c r="D58" s="39">
        <v>10733.886373982854</v>
      </c>
      <c r="E58" s="38"/>
      <c r="F58" s="39">
        <v>8228.5375919689286</v>
      </c>
      <c r="G58" s="38"/>
      <c r="H58" s="39">
        <v>1667</v>
      </c>
      <c r="I58" s="38"/>
      <c r="J58" s="39">
        <v>4295.5863677084717</v>
      </c>
      <c r="K58" s="39"/>
      <c r="L58" s="39">
        <v>6518.6724016471635</v>
      </c>
      <c r="M58" s="39"/>
      <c r="N58" s="39">
        <v>1444.89541370695</v>
      </c>
      <c r="O58" s="39"/>
      <c r="P58" s="39">
        <v>1167.145775</v>
      </c>
      <c r="Q58" s="39"/>
      <c r="R58" s="39">
        <v>904.10195140460371</v>
      </c>
      <c r="S58" s="39" t="s">
        <v>72</v>
      </c>
      <c r="T58" s="127"/>
      <c r="U58" s="108">
        <v>21.38145179857964</v>
      </c>
      <c r="V58" s="108"/>
      <c r="W58" s="108">
        <v>25.951686082182849</v>
      </c>
      <c r="X58" s="109"/>
      <c r="Y58" s="108">
        <v>24.703526432450001</v>
      </c>
      <c r="Z58" s="109"/>
      <c r="AA58" s="108">
        <v>3.4482758620689653</v>
      </c>
      <c r="AB58" s="109"/>
      <c r="AC58" s="40">
        <f t="shared" si="41"/>
        <v>7.7583420641054293</v>
      </c>
      <c r="AD58" s="38"/>
      <c r="AE58" s="40">
        <f t="shared" si="42"/>
        <v>9.7959548716351073</v>
      </c>
      <c r="AF58" s="40"/>
      <c r="AG58" s="40">
        <f t="shared" si="43"/>
        <v>1.6796230770749685</v>
      </c>
      <c r="AH58" s="40"/>
      <c r="AI58" s="40">
        <f t="shared" si="44"/>
        <v>1.4999987479723511</v>
      </c>
      <c r="AJ58" s="38"/>
      <c r="AK58" s="40">
        <f>R58/($R$55-$R$61)*100</f>
        <v>2.4029989777405358</v>
      </c>
      <c r="AL58" s="38"/>
    </row>
    <row r="59" spans="1:38" s="24" customFormat="1" ht="12">
      <c r="A59" s="116" t="s">
        <v>152</v>
      </c>
      <c r="B59" s="39">
        <v>1161.9401966236555</v>
      </c>
      <c r="C59" s="38"/>
      <c r="D59" s="39">
        <v>1212.0278053508252</v>
      </c>
      <c r="E59" s="38"/>
      <c r="F59" s="39">
        <v>1072.3179473054697</v>
      </c>
      <c r="G59" s="38"/>
      <c r="H59" s="39">
        <v>6649</v>
      </c>
      <c r="I59" s="38"/>
      <c r="J59" s="39">
        <v>7537.64735739967</v>
      </c>
      <c r="K59" s="39"/>
      <c r="L59" s="39">
        <v>24484.894434211914</v>
      </c>
      <c r="M59" s="39"/>
      <c r="N59" s="39">
        <v>40070.95613355266</v>
      </c>
      <c r="O59" s="39"/>
      <c r="P59" s="39">
        <v>42906.098689999999</v>
      </c>
      <c r="Q59" s="39"/>
      <c r="R59" s="39">
        <v>16181.675575057428</v>
      </c>
      <c r="S59" s="39"/>
      <c r="T59" s="127"/>
      <c r="U59" s="108">
        <v>2.6232738100953021</v>
      </c>
      <c r="V59" s="108"/>
      <c r="W59" s="108">
        <v>2.9303612905369736</v>
      </c>
      <c r="X59" s="109"/>
      <c r="Y59" s="108">
        <v>3.2192882950556769</v>
      </c>
      <c r="Z59" s="109"/>
      <c r="AA59" s="108">
        <v>13.753800963945142</v>
      </c>
      <c r="AB59" s="109"/>
      <c r="AC59" s="40">
        <f t="shared" si="41"/>
        <v>13.613891457734468</v>
      </c>
      <c r="AD59" s="38"/>
      <c r="AE59" s="40">
        <f t="shared" si="42"/>
        <v>36.794749933081853</v>
      </c>
      <c r="AF59" s="40"/>
      <c r="AG59" s="40">
        <f t="shared" si="43"/>
        <v>46.580605076253804</v>
      </c>
      <c r="AH59" s="40"/>
      <c r="AI59" s="40">
        <f t="shared" si="44"/>
        <v>55.1422930142365</v>
      </c>
      <c r="AJ59" s="38"/>
      <c r="AK59" s="40">
        <f>R59/($R$55-$R$61)*100</f>
        <v>43.009032116987854</v>
      </c>
      <c r="AL59" s="38"/>
    </row>
    <row r="60" spans="1:38" s="24" customFormat="1" ht="12">
      <c r="A60" s="116" t="s">
        <v>129</v>
      </c>
      <c r="B60" s="39">
        <v>723.20801321236559</v>
      </c>
      <c r="C60" s="38"/>
      <c r="D60" s="39">
        <v>140.74431435576969</v>
      </c>
      <c r="E60" s="38" t="s">
        <v>72</v>
      </c>
      <c r="F60" s="39">
        <v>536.97776251734763</v>
      </c>
      <c r="G60" s="38"/>
      <c r="H60" s="39">
        <v>1634</v>
      </c>
      <c r="I60" s="38"/>
      <c r="J60" s="39">
        <v>606.84142481712252</v>
      </c>
      <c r="K60" s="39"/>
      <c r="L60" s="39">
        <v>3780.565170189665</v>
      </c>
      <c r="M60" s="39"/>
      <c r="N60" s="39">
        <v>1226.3276930439288</v>
      </c>
      <c r="O60" s="39"/>
      <c r="P60" s="39">
        <v>1013.741335</v>
      </c>
      <c r="Q60" s="39"/>
      <c r="R60" s="39">
        <v>399.69083592702697</v>
      </c>
      <c r="S60" s="39" t="s">
        <v>72</v>
      </c>
      <c r="T60" s="127"/>
      <c r="U60" s="108">
        <v>1.6327627237820201</v>
      </c>
      <c r="V60" s="108"/>
      <c r="W60" s="108">
        <v>0.34028236714580579</v>
      </c>
      <c r="X60" s="109"/>
      <c r="Y60" s="108">
        <v>1.6121022966379912</v>
      </c>
      <c r="Z60" s="109"/>
      <c r="AA60" s="108">
        <v>3.3800136524419253</v>
      </c>
      <c r="AB60" s="109"/>
      <c r="AC60" s="40">
        <f t="shared" si="41"/>
        <v>1.0960280970702336</v>
      </c>
      <c r="AD60" s="38"/>
      <c r="AE60" s="40">
        <f t="shared" si="42"/>
        <v>5.6812558623279639</v>
      </c>
      <c r="AF60" s="40"/>
      <c r="AG60" s="40">
        <f t="shared" si="43"/>
        <v>1.4255483640911106</v>
      </c>
      <c r="AH60" s="40"/>
      <c r="AI60" s="40">
        <f t="shared" si="44"/>
        <v>1.3028455963590495</v>
      </c>
      <c r="AJ60" s="38"/>
      <c r="AK60" s="40">
        <f>R60/($R$55-$R$61)*100</f>
        <v>1.0623322609278192</v>
      </c>
      <c r="AL60" s="38"/>
    </row>
    <row r="61" spans="1:38" s="24" customFormat="1" ht="12">
      <c r="A61" s="117" t="s">
        <v>3</v>
      </c>
      <c r="B61" s="39">
        <v>0</v>
      </c>
      <c r="C61" s="38"/>
      <c r="D61" s="39">
        <v>0</v>
      </c>
      <c r="E61" s="38"/>
      <c r="F61" s="39">
        <v>0</v>
      </c>
      <c r="G61" s="38"/>
      <c r="H61" s="39">
        <v>395</v>
      </c>
      <c r="I61" s="38"/>
      <c r="J61" s="39">
        <v>222.10740033754527</v>
      </c>
      <c r="K61" s="39" t="s">
        <v>72</v>
      </c>
      <c r="L61" s="39">
        <v>67.496637390154092</v>
      </c>
      <c r="M61" s="39" t="s">
        <v>72</v>
      </c>
      <c r="N61" s="39">
        <v>713.73235599199745</v>
      </c>
      <c r="O61" s="39" t="s">
        <v>72</v>
      </c>
      <c r="P61" s="39">
        <v>417.88108240000003</v>
      </c>
      <c r="Q61" s="39" t="s">
        <v>72</v>
      </c>
      <c r="R61" s="39">
        <v>566.31860344088329</v>
      </c>
      <c r="S61" s="39" t="s">
        <v>72</v>
      </c>
      <c r="T61" s="127"/>
      <c r="U61" s="39">
        <v>0</v>
      </c>
      <c r="V61" s="38"/>
      <c r="W61" s="39">
        <v>0</v>
      </c>
      <c r="X61" s="38"/>
      <c r="Y61" s="39">
        <v>0</v>
      </c>
      <c r="Z61" s="109"/>
      <c r="AA61" s="40" t="s">
        <v>81</v>
      </c>
      <c r="AB61" s="109"/>
      <c r="AC61" s="40" t="s">
        <v>81</v>
      </c>
      <c r="AD61" s="38"/>
      <c r="AE61" s="40" t="s">
        <v>81</v>
      </c>
      <c r="AF61" s="40"/>
      <c r="AG61" s="40" t="s">
        <v>81</v>
      </c>
      <c r="AH61" s="40"/>
      <c r="AI61" s="40" t="s">
        <v>81</v>
      </c>
      <c r="AJ61" s="38"/>
      <c r="AK61" s="40" t="s">
        <v>81</v>
      </c>
      <c r="AL61" s="38"/>
    </row>
    <row r="62" spans="1:38" s="24" customFormat="1" ht="6.6" customHeight="1">
      <c r="A62" s="27"/>
      <c r="B62" s="37"/>
      <c r="C62" s="38"/>
      <c r="D62" s="37"/>
      <c r="E62" s="38"/>
      <c r="F62" s="37"/>
      <c r="G62" s="38"/>
      <c r="H62" s="37"/>
      <c r="I62" s="38"/>
      <c r="J62" s="38"/>
      <c r="K62" s="38"/>
      <c r="L62" s="38"/>
      <c r="M62" s="38"/>
      <c r="N62" s="38"/>
      <c r="O62" s="38"/>
      <c r="P62" s="38"/>
      <c r="Q62" s="38"/>
      <c r="R62" s="38"/>
      <c r="S62" s="38"/>
      <c r="T62" s="127"/>
      <c r="U62" s="108"/>
      <c r="V62" s="108"/>
      <c r="W62" s="108"/>
      <c r="X62" s="108"/>
      <c r="Y62" s="108"/>
      <c r="Z62" s="108"/>
      <c r="AA62" s="108"/>
      <c r="AB62" s="108"/>
      <c r="AC62" s="38"/>
      <c r="AD62" s="38"/>
      <c r="AE62" s="38"/>
      <c r="AF62" s="38"/>
      <c r="AG62" s="38"/>
      <c r="AH62" s="38"/>
      <c r="AI62" s="38"/>
      <c r="AJ62" s="38"/>
      <c r="AK62" s="38"/>
      <c r="AL62" s="38"/>
    </row>
    <row r="63" spans="1:38" s="28" customFormat="1" ht="24">
      <c r="A63" s="56" t="s">
        <v>36</v>
      </c>
      <c r="B63" s="61">
        <v>44293.515688377309</v>
      </c>
      <c r="C63" s="34"/>
      <c r="D63" s="61">
        <v>41361.036581558357</v>
      </c>
      <c r="E63" s="34"/>
      <c r="F63" s="61">
        <v>33309.161809222933</v>
      </c>
      <c r="G63" s="34"/>
      <c r="H63" s="61">
        <v>48738</v>
      </c>
      <c r="I63" s="34"/>
      <c r="J63" s="61">
        <f>J64+J76+J77+J78+J79+J80+J81+J82+J83+J84+J85</f>
        <v>55589.431143155634</v>
      </c>
      <c r="K63" s="61"/>
      <c r="L63" s="61">
        <f t="shared" ref="L63:R63" si="45">L64+L76+L77+L78+L79+L80+L81+L82+L83+L84+L85</f>
        <v>66612.029427373083</v>
      </c>
      <c r="M63" s="61"/>
      <c r="N63" s="61">
        <f t="shared" si="45"/>
        <v>86738.712211782331</v>
      </c>
      <c r="O63" s="61"/>
      <c r="P63" s="61">
        <f t="shared" si="45"/>
        <v>78227.664372300002</v>
      </c>
      <c r="Q63" s="34"/>
      <c r="R63" s="61">
        <f t="shared" si="45"/>
        <v>38190.219394888634</v>
      </c>
      <c r="S63" s="34"/>
      <c r="T63" s="126"/>
      <c r="U63" s="106">
        <v>100.00000000000001</v>
      </c>
      <c r="V63" s="106"/>
      <c r="W63" s="106">
        <v>99.999999999999829</v>
      </c>
      <c r="X63" s="106"/>
      <c r="Y63" s="106">
        <v>100</v>
      </c>
      <c r="Z63" s="106"/>
      <c r="AA63" s="106">
        <v>100</v>
      </c>
      <c r="AB63" s="106"/>
      <c r="AC63" s="106">
        <f>AC64+AC76+AC77+AC78+AC79+AC80+AC81+AC82+AC83+AC84</f>
        <v>100</v>
      </c>
      <c r="AD63" s="106"/>
      <c r="AE63" s="106">
        <f t="shared" ref="AE63:AI63" si="46">AE64+AE76+AE77+AE78+AE79+AE80+AE81+AE82+AE83+AE84</f>
        <v>99.999999999999986</v>
      </c>
      <c r="AF63" s="106"/>
      <c r="AG63" s="106">
        <f t="shared" si="46"/>
        <v>100</v>
      </c>
      <c r="AH63" s="106"/>
      <c r="AI63" s="106">
        <f t="shared" si="46"/>
        <v>100</v>
      </c>
      <c r="AJ63" s="34"/>
      <c r="AK63" s="106">
        <f t="shared" ref="AK63" si="47">AK64+AK76+AK77+AK78+AK79+AK80+AK81+AK82+AK83+AK84</f>
        <v>100</v>
      </c>
      <c r="AL63" s="34"/>
    </row>
    <row r="64" spans="1:38" s="46" customFormat="1" ht="12">
      <c r="A64" s="116" t="s">
        <v>30</v>
      </c>
      <c r="B64" s="39">
        <v>21300.088218449731</v>
      </c>
      <c r="C64" s="38"/>
      <c r="D64" s="39">
        <v>12994.308728754191</v>
      </c>
      <c r="E64" s="38"/>
      <c r="F64" s="39">
        <v>12461.408274393434</v>
      </c>
      <c r="G64" s="38"/>
      <c r="H64" s="39">
        <v>19961</v>
      </c>
      <c r="I64" s="38"/>
      <c r="J64" s="39">
        <f>SUM(J65:J75)</f>
        <v>19115.160486255172</v>
      </c>
      <c r="K64" s="39"/>
      <c r="L64" s="39">
        <f t="shared" ref="L64:R64" si="48">SUM(L65:L75)</f>
        <v>26494.621062589653</v>
      </c>
      <c r="M64" s="39"/>
      <c r="N64" s="39">
        <f t="shared" si="48"/>
        <v>32633.77505170014</v>
      </c>
      <c r="O64" s="39"/>
      <c r="P64" s="39">
        <f t="shared" si="48"/>
        <v>27978.6892161</v>
      </c>
      <c r="Q64" s="39"/>
      <c r="R64" s="39">
        <f t="shared" si="48"/>
        <v>13197.140427698188</v>
      </c>
      <c r="S64" s="39"/>
      <c r="T64" s="39"/>
      <c r="U64" s="109">
        <v>48.165807949918197</v>
      </c>
      <c r="V64" s="109"/>
      <c r="W64" s="109">
        <v>31.505967119575757</v>
      </c>
      <c r="X64" s="110"/>
      <c r="Y64" s="109">
        <v>37.455340763692448</v>
      </c>
      <c r="Z64" s="110"/>
      <c r="AA64" s="108">
        <v>41.087233954962741</v>
      </c>
      <c r="AB64" s="110"/>
      <c r="AC64" s="40">
        <f>SUM(AC65:AC75)</f>
        <v>34.448305414284839</v>
      </c>
      <c r="AD64" s="40"/>
      <c r="AE64" s="40">
        <f t="shared" ref="AE64" si="49">SUM(AE65:AE75)</f>
        <v>40.50379963933166</v>
      </c>
      <c r="AF64" s="40"/>
      <c r="AG64" s="40">
        <f>SUM(AG65:AG75)</f>
        <v>39.757469080903007</v>
      </c>
      <c r="AH64" s="40"/>
      <c r="AI64" s="40">
        <f>SUM(AI65:AI75)</f>
        <v>39.347615523713948</v>
      </c>
      <c r="AJ64" s="40"/>
      <c r="AK64" s="40">
        <f>SUM(AK65:AK75)</f>
        <v>37.601166131160134</v>
      </c>
      <c r="AL64" s="40"/>
    </row>
    <row r="65" spans="1:38" s="24" customFormat="1" ht="12">
      <c r="A65" s="47" t="s">
        <v>61</v>
      </c>
      <c r="B65" s="39">
        <v>4793.5245943752971</v>
      </c>
      <c r="C65" s="38"/>
      <c r="D65" s="39">
        <v>3314.7083486704823</v>
      </c>
      <c r="E65" s="38"/>
      <c r="F65" s="39">
        <v>2072.6957699471009</v>
      </c>
      <c r="G65" s="38"/>
      <c r="H65" s="39">
        <v>5618</v>
      </c>
      <c r="I65" s="38"/>
      <c r="J65" s="39">
        <v>3745.6240430175508</v>
      </c>
      <c r="K65" s="39"/>
      <c r="L65" s="39">
        <v>5967.9312087062017</v>
      </c>
      <c r="M65" s="39"/>
      <c r="N65" s="39">
        <v>7604.533937572809</v>
      </c>
      <c r="O65" s="39"/>
      <c r="P65" s="39">
        <v>6929.5517819999995</v>
      </c>
      <c r="Q65" s="39"/>
      <c r="R65" s="39">
        <v>2769.4529074798052</v>
      </c>
      <c r="S65" s="39"/>
      <c r="T65" s="39"/>
      <c r="U65" s="108">
        <v>10.839578815260623</v>
      </c>
      <c r="V65" s="108"/>
      <c r="W65" s="108">
        <v>8.0368332340067337</v>
      </c>
      <c r="X65" s="108"/>
      <c r="Y65" s="108">
        <v>6.2299159656263976</v>
      </c>
      <c r="Z65" s="108"/>
      <c r="AA65" s="108">
        <v>11.563953727718085</v>
      </c>
      <c r="AB65" s="108"/>
      <c r="AC65" s="40">
        <f>J65/($J$63-$J$85)*100</f>
        <v>6.7501604861615867</v>
      </c>
      <c r="AD65" s="40"/>
      <c r="AE65" s="40">
        <f>L65/($L$63-$L$85)*100</f>
        <v>9.1235081025583735</v>
      </c>
      <c r="AF65" s="40"/>
      <c r="AG65" s="40">
        <f>N65/($N$63-$N$85)*100</f>
        <v>9.2645433272353674</v>
      </c>
      <c r="AH65" s="40"/>
      <c r="AI65" s="40">
        <f>P65/($P$63-$P$85)*100</f>
        <v>9.7453221329933903</v>
      </c>
      <c r="AJ65" s="38"/>
      <c r="AK65" s="40">
        <f t="shared" ref="AK65:AK84" si="50">R65/($R$63-$R$85)*100</f>
        <v>7.8906987037899947</v>
      </c>
      <c r="AL65" s="38"/>
    </row>
    <row r="66" spans="1:38" s="24" customFormat="1" ht="12">
      <c r="A66" s="47" t="s">
        <v>65</v>
      </c>
      <c r="B66" s="39">
        <v>3634.6482501201931</v>
      </c>
      <c r="C66" s="38"/>
      <c r="D66" s="39">
        <v>2901.1504742935322</v>
      </c>
      <c r="E66" s="38"/>
      <c r="F66" s="39">
        <v>4433.6906015368859</v>
      </c>
      <c r="G66" s="38"/>
      <c r="H66" s="39">
        <v>3771</v>
      </c>
      <c r="I66" s="38"/>
      <c r="J66" s="39">
        <v>3178.3209361952709</v>
      </c>
      <c r="K66" s="39"/>
      <c r="L66" s="39">
        <v>4017.4679357440559</v>
      </c>
      <c r="M66" s="39"/>
      <c r="N66" s="39">
        <v>7057.8215866985365</v>
      </c>
      <c r="O66" s="39"/>
      <c r="P66" s="39">
        <v>4319.3696559999998</v>
      </c>
      <c r="Q66" s="39"/>
      <c r="R66" s="39">
        <v>1491.395205600041</v>
      </c>
      <c r="S66" s="39"/>
      <c r="T66" s="39"/>
      <c r="U66" s="108">
        <v>8.2190161742690275</v>
      </c>
      <c r="V66" s="108"/>
      <c r="W66" s="108">
        <v>7.0341218882827645</v>
      </c>
      <c r="X66" s="108"/>
      <c r="Y66" s="108">
        <v>13.326374408467723</v>
      </c>
      <c r="Z66" s="108"/>
      <c r="AA66" s="108">
        <v>7.7621341237495365</v>
      </c>
      <c r="AB66" s="108"/>
      <c r="AC66" s="40">
        <f t="shared" ref="AC66:AC84" si="51">J66/($J$63-$J$85)*100</f>
        <v>5.7277975977966813</v>
      </c>
      <c r="AD66" s="38"/>
      <c r="AE66" s="40">
        <f t="shared" ref="AE66:AE84" si="52">L66/($L$63-$L$85)*100</f>
        <v>6.141726501481493</v>
      </c>
      <c r="AF66" s="40"/>
      <c r="AG66" s="40">
        <f t="shared" ref="AG66:AG84" si="53">N66/($N$63-$N$85)*100</f>
        <v>8.5984880102640222</v>
      </c>
      <c r="AH66" s="40"/>
      <c r="AI66" s="40">
        <f t="shared" ref="AI66:AI83" si="54">P66/($P$63-$P$85)*100</f>
        <v>6.0745124697008652</v>
      </c>
      <c r="AJ66" s="38"/>
      <c r="AK66" s="40">
        <f t="shared" si="50"/>
        <v>4.249268938238</v>
      </c>
      <c r="AL66" s="38"/>
    </row>
    <row r="67" spans="1:38" s="24" customFormat="1" ht="12">
      <c r="A67" s="47" t="s">
        <v>167</v>
      </c>
      <c r="B67" s="39">
        <v>266.09236333333342</v>
      </c>
      <c r="C67" s="38"/>
      <c r="D67" s="39">
        <v>103.17565422222224</v>
      </c>
      <c r="E67" s="38" t="s">
        <v>72</v>
      </c>
      <c r="F67" s="39">
        <v>0</v>
      </c>
      <c r="G67" s="38"/>
      <c r="H67" s="39">
        <v>465</v>
      </c>
      <c r="I67" s="38"/>
      <c r="J67" s="39">
        <v>39.841138883388304</v>
      </c>
      <c r="K67" s="39" t="s">
        <v>72</v>
      </c>
      <c r="L67" s="39">
        <v>55.118887015600762</v>
      </c>
      <c r="M67" s="39" t="s">
        <v>72</v>
      </c>
      <c r="N67" s="39">
        <v>61.875205341808339</v>
      </c>
      <c r="O67" s="39" t="s">
        <v>72</v>
      </c>
      <c r="P67" s="39">
        <v>276.53336089999999</v>
      </c>
      <c r="Q67" s="39" t="s">
        <v>72</v>
      </c>
      <c r="R67" s="39">
        <v>430.37383539938446</v>
      </c>
      <c r="S67" s="252" t="s">
        <v>72</v>
      </c>
      <c r="T67" s="39"/>
      <c r="U67" s="108">
        <v>0.601713642582557</v>
      </c>
      <c r="V67" s="108"/>
      <c r="W67" s="109">
        <v>0.25015942266116237</v>
      </c>
      <c r="X67" s="108"/>
      <c r="Y67" s="109">
        <v>0</v>
      </c>
      <c r="Z67" s="108"/>
      <c r="AA67" s="108">
        <v>0.95714462146474</v>
      </c>
      <c r="AB67" s="108"/>
      <c r="AC67" s="40">
        <f t="shared" si="51"/>
        <v>7.1799539496138265E-2</v>
      </c>
      <c r="AD67" s="38"/>
      <c r="AE67" s="40">
        <f t="shared" si="52"/>
        <v>8.4263305776249534E-2</v>
      </c>
      <c r="AF67" s="40"/>
      <c r="AG67" s="40">
        <f t="shared" si="53"/>
        <v>7.5382071469028811E-2</v>
      </c>
      <c r="AH67" s="40"/>
      <c r="AI67" s="40">
        <f t="shared" si="54"/>
        <v>0.38890057643988313</v>
      </c>
      <c r="AJ67" s="38"/>
      <c r="AK67" s="40">
        <f>R67/($R$63-$R$85)*100</f>
        <v>1.2262170105724444</v>
      </c>
      <c r="AL67" s="38"/>
    </row>
    <row r="68" spans="1:38" s="24" customFormat="1" ht="12">
      <c r="A68" s="47" t="s">
        <v>168</v>
      </c>
      <c r="B68" s="39">
        <v>1285.5910707447943</v>
      </c>
      <c r="C68" s="38"/>
      <c r="D68" s="39">
        <v>518.66838305555893</v>
      </c>
      <c r="E68" s="38"/>
      <c r="F68" s="39">
        <v>811.53574863925314</v>
      </c>
      <c r="G68" s="38"/>
      <c r="H68" s="39">
        <v>1419</v>
      </c>
      <c r="I68" s="38"/>
      <c r="J68" s="39">
        <v>1283.8763042275375</v>
      </c>
      <c r="K68" s="39"/>
      <c r="L68" s="39">
        <v>659.20175745841698</v>
      </c>
      <c r="M68" s="39"/>
      <c r="N68" s="39">
        <v>340.11689313688424</v>
      </c>
      <c r="O68" s="39"/>
      <c r="P68" s="39">
        <v>327.89163739999998</v>
      </c>
      <c r="Q68" s="39" t="s">
        <v>72</v>
      </c>
      <c r="R68" s="39">
        <v>494.01366190052158</v>
      </c>
      <c r="S68" s="252"/>
      <c r="T68" s="39"/>
      <c r="U68" s="108">
        <v>2.9071021669285013</v>
      </c>
      <c r="V68" s="108"/>
      <c r="W68" s="109">
        <v>1.2575620114636639</v>
      </c>
      <c r="X68" s="108"/>
      <c r="Y68" s="109">
        <v>2.4392385946989643</v>
      </c>
      <c r="Z68" s="108"/>
      <c r="AA68" s="108">
        <v>2.9208348771149808</v>
      </c>
      <c r="AB68" s="108"/>
      <c r="AC68" s="40">
        <f t="shared" si="51"/>
        <v>2.3137322375083036</v>
      </c>
      <c r="AD68" s="38"/>
      <c r="AE68" s="40">
        <f t="shared" si="52"/>
        <v>1.0077583613260892</v>
      </c>
      <c r="AF68" s="40"/>
      <c r="AG68" s="40">
        <f t="shared" si="53"/>
        <v>0.41436171087653539</v>
      </c>
      <c r="AH68" s="40"/>
      <c r="AI68" s="40">
        <f t="shared" si="54"/>
        <v>0.4611278956711119</v>
      </c>
      <c r="AJ68" s="38"/>
      <c r="AK68" s="40">
        <f t="shared" si="50"/>
        <v>1.4075389948263344</v>
      </c>
      <c r="AL68" s="38"/>
    </row>
    <row r="69" spans="1:38" s="24" customFormat="1" ht="12">
      <c r="A69" s="47" t="s">
        <v>63</v>
      </c>
      <c r="B69" s="39">
        <v>3212.4132009679779</v>
      </c>
      <c r="C69" s="38"/>
      <c r="D69" s="39">
        <v>2639.1373587750008</v>
      </c>
      <c r="E69" s="38"/>
      <c r="F69" s="39">
        <v>1655.8941053145136</v>
      </c>
      <c r="G69" s="38"/>
      <c r="H69" s="39">
        <v>2669</v>
      </c>
      <c r="I69" s="38"/>
      <c r="J69" s="39">
        <v>2400.2495211587648</v>
      </c>
      <c r="L69" s="39">
        <v>3720.5972398853487</v>
      </c>
      <c r="N69" s="39">
        <v>4282.6515578656199</v>
      </c>
      <c r="P69" s="39">
        <v>4437.4731359999996</v>
      </c>
      <c r="R69" s="39">
        <v>1968.1218025758888</v>
      </c>
      <c r="S69" s="253"/>
      <c r="T69" s="39"/>
      <c r="U69" s="108">
        <v>7.2642176739710758</v>
      </c>
      <c r="V69" s="108"/>
      <c r="W69" s="109">
        <v>6.3988455704161895</v>
      </c>
      <c r="X69" s="108"/>
      <c r="Y69" s="109">
        <v>4.9771323286624032</v>
      </c>
      <c r="Z69" s="108"/>
      <c r="AA69" s="108">
        <v>5.4938042896546042</v>
      </c>
      <c r="AB69" s="108"/>
      <c r="AC69" s="40">
        <f t="shared" si="51"/>
        <v>4.325599496526471</v>
      </c>
      <c r="AD69" s="38"/>
      <c r="AE69" s="40">
        <f t="shared" si="52"/>
        <v>5.6878837703307372</v>
      </c>
      <c r="AF69" s="40"/>
      <c r="AG69" s="40">
        <f t="shared" si="53"/>
        <v>5.217520394939811</v>
      </c>
      <c r="AH69" s="40"/>
      <c r="AI69" s="40">
        <f t="shared" si="54"/>
        <v>6.2406063952296753</v>
      </c>
      <c r="AJ69" s="38"/>
      <c r="AK69" s="40">
        <f t="shared" si="50"/>
        <v>5.607553793221391</v>
      </c>
      <c r="AL69" s="38"/>
    </row>
    <row r="70" spans="1:38" s="24" customFormat="1" ht="12">
      <c r="A70" s="47" t="s">
        <v>166</v>
      </c>
      <c r="B70" s="39">
        <v>3702.8777056792806</v>
      </c>
      <c r="C70" s="38"/>
      <c r="D70" s="39">
        <v>917.14588373348329</v>
      </c>
      <c r="E70" s="38"/>
      <c r="F70" s="39">
        <v>765.42365715907295</v>
      </c>
      <c r="G70" s="38"/>
      <c r="H70" s="39">
        <v>981</v>
      </c>
      <c r="I70" s="38"/>
      <c r="J70" s="39">
        <v>687.15478842715743</v>
      </c>
      <c r="K70" s="39"/>
      <c r="L70" s="39">
        <v>865.57099920195083</v>
      </c>
      <c r="M70" s="39"/>
      <c r="N70" s="39">
        <v>693.60145041798035</v>
      </c>
      <c r="O70" s="39"/>
      <c r="P70" s="39">
        <v>815.18865419999997</v>
      </c>
      <c r="Q70" s="39"/>
      <c r="R70" s="39">
        <v>303.53665084642205</v>
      </c>
      <c r="S70" s="252"/>
      <c r="T70" s="39"/>
      <c r="U70" s="108">
        <v>8.3733031809369116</v>
      </c>
      <c r="V70" s="108"/>
      <c r="W70" s="109">
        <v>2.22370952237116</v>
      </c>
      <c r="X70" s="108"/>
      <c r="Y70" s="109">
        <v>2.300639163423948</v>
      </c>
      <c r="Z70" s="108"/>
      <c r="AA70" s="108">
        <v>2.0192663949610967</v>
      </c>
      <c r="AB70" s="108"/>
      <c r="AC70" s="40">
        <f t="shared" si="51"/>
        <v>1.2383530881494798</v>
      </c>
      <c r="AD70" s="38"/>
      <c r="AE70" s="40">
        <f t="shared" si="52"/>
        <v>1.3232464900128365</v>
      </c>
      <c r="AF70" s="40"/>
      <c r="AG70" s="40">
        <f t="shared" si="53"/>
        <v>0.84500914086020518</v>
      </c>
      <c r="AH70" s="40"/>
      <c r="AI70" s="40">
        <f t="shared" si="54"/>
        <v>1.1464343271055675</v>
      </c>
      <c r="AJ70" s="38"/>
      <c r="AK70" s="40">
        <f t="shared" si="50"/>
        <v>0.86483371893337868</v>
      </c>
      <c r="AL70" s="38"/>
    </row>
    <row r="71" spans="1:38" s="24" customFormat="1" ht="12">
      <c r="A71" s="47" t="s">
        <v>64</v>
      </c>
      <c r="B71" s="39">
        <v>513.85945766743555</v>
      </c>
      <c r="C71" s="38"/>
      <c r="D71" s="39">
        <v>512.60770985294585</v>
      </c>
      <c r="E71" s="38"/>
      <c r="F71" s="39">
        <v>922.05304919524565</v>
      </c>
      <c r="G71" s="38"/>
      <c r="H71" s="39">
        <v>1412</v>
      </c>
      <c r="I71" s="38"/>
      <c r="J71" s="39">
        <v>1595.7939709609291</v>
      </c>
      <c r="K71" s="39"/>
      <c r="L71" s="39">
        <v>803.01020838733893</v>
      </c>
      <c r="M71" s="39"/>
      <c r="N71" s="39">
        <v>293.86746382267722</v>
      </c>
      <c r="O71" s="39" t="s">
        <v>72</v>
      </c>
      <c r="P71" s="39">
        <v>120.0581285</v>
      </c>
      <c r="Q71" s="39" t="s">
        <v>72</v>
      </c>
      <c r="R71" s="39">
        <v>95.929905899542263</v>
      </c>
      <c r="S71" s="252" t="s">
        <v>72</v>
      </c>
      <c r="T71" s="39"/>
      <c r="U71" s="108">
        <v>1.1619884245277654</v>
      </c>
      <c r="V71" s="108"/>
      <c r="W71" s="109">
        <v>1.2428673189925292</v>
      </c>
      <c r="X71" s="108"/>
      <c r="Y71" s="109">
        <v>2.7714212069253987</v>
      </c>
      <c r="Z71" s="108"/>
      <c r="AA71" s="108">
        <v>2.9064262484047592</v>
      </c>
      <c r="AB71" s="108"/>
      <c r="AC71" s="40">
        <f t="shared" si="51"/>
        <v>2.8758533379546871</v>
      </c>
      <c r="AD71" s="38"/>
      <c r="AE71" s="40">
        <f t="shared" si="52"/>
        <v>1.2276063323201829</v>
      </c>
      <c r="AF71" s="40"/>
      <c r="AG71" s="40">
        <f t="shared" si="53"/>
        <v>0.35801639829605902</v>
      </c>
      <c r="AH71" s="40"/>
      <c r="AI71" s="40">
        <f t="shared" si="54"/>
        <v>0.16884283049244045</v>
      </c>
      <c r="AJ71" s="38"/>
      <c r="AK71" s="40">
        <f t="shared" si="50"/>
        <v>0.27332256926695331</v>
      </c>
      <c r="AL71" s="38"/>
    </row>
    <row r="72" spans="1:38" s="24" customFormat="1" ht="12">
      <c r="A72" s="47" t="s">
        <v>62</v>
      </c>
      <c r="B72" s="39">
        <v>1119.0602708870028</v>
      </c>
      <c r="C72" s="38"/>
      <c r="D72" s="39">
        <v>420.38718834231162</v>
      </c>
      <c r="E72" s="38"/>
      <c r="F72" s="39">
        <v>792.53717760827089</v>
      </c>
      <c r="G72" s="38"/>
      <c r="H72" s="39">
        <v>1121</v>
      </c>
      <c r="I72" s="38"/>
      <c r="J72" s="39">
        <v>3496.9733188885775</v>
      </c>
      <c r="K72" s="39"/>
      <c r="L72" s="39">
        <v>6797.967874508483</v>
      </c>
      <c r="M72" s="39"/>
      <c r="N72" s="39">
        <v>8474.2551494505096</v>
      </c>
      <c r="O72" s="39"/>
      <c r="P72" s="39">
        <v>6626.644276</v>
      </c>
      <c r="Q72" s="39"/>
      <c r="R72" s="39">
        <v>3847.3383152475076</v>
      </c>
      <c r="S72" s="252"/>
      <c r="T72" s="39"/>
      <c r="U72" s="108">
        <v>2.5305267067034625</v>
      </c>
      <c r="V72" s="108"/>
      <c r="W72" s="109">
        <v>1.0192696825876928</v>
      </c>
      <c r="X72" s="108"/>
      <c r="Y72" s="109">
        <v>2.3821344587682849</v>
      </c>
      <c r="Z72" s="108"/>
      <c r="AA72" s="108">
        <v>2.3074389691655344</v>
      </c>
      <c r="AB72" s="108"/>
      <c r="AC72" s="40">
        <f t="shared" si="51"/>
        <v>6.3020556380523036</v>
      </c>
      <c r="AD72" s="38"/>
      <c r="AE72" s="40">
        <f t="shared" si="52"/>
        <v>10.392431282306182</v>
      </c>
      <c r="AF72" s="40"/>
      <c r="AG72" s="40">
        <f t="shared" si="53"/>
        <v>10.324117775347883</v>
      </c>
      <c r="AH72" s="40"/>
      <c r="AI72" s="40">
        <f t="shared" si="54"/>
        <v>9.319330479371656</v>
      </c>
      <c r="AJ72" s="38"/>
      <c r="AK72" s="40">
        <f t="shared" si="50"/>
        <v>10.96179948580204</v>
      </c>
      <c r="AL72" s="38"/>
    </row>
    <row r="73" spans="1:38" s="24" customFormat="1" ht="12">
      <c r="A73" s="47" t="s">
        <v>170</v>
      </c>
      <c r="B73" s="39">
        <v>1129.4364482053329</v>
      </c>
      <c r="C73" s="38"/>
      <c r="D73" s="39">
        <v>517.67389614743104</v>
      </c>
      <c r="E73" s="38"/>
      <c r="F73" s="39">
        <v>261.74697320149249</v>
      </c>
      <c r="G73" s="38" t="s">
        <v>72</v>
      </c>
      <c r="H73" s="39">
        <v>755</v>
      </c>
      <c r="I73" s="38"/>
      <c r="J73" s="39">
        <v>775.16917490466108</v>
      </c>
      <c r="L73" s="39">
        <v>1037.3647346172638</v>
      </c>
      <c r="N73" s="39">
        <v>1413.5949242628194</v>
      </c>
      <c r="P73" s="39">
        <v>397.0158581</v>
      </c>
      <c r="R73" s="39">
        <v>160.5075036204579</v>
      </c>
      <c r="S73" s="253" t="s">
        <v>72</v>
      </c>
      <c r="T73" s="39"/>
      <c r="U73" s="108">
        <v>2.5539903167525551</v>
      </c>
      <c r="V73" s="108"/>
      <c r="W73" s="109">
        <v>1.2551507810948646</v>
      </c>
      <c r="X73" s="108"/>
      <c r="Y73" s="109">
        <v>0.78673468192776808</v>
      </c>
      <c r="Z73" s="108"/>
      <c r="AA73" s="108">
        <v>1.5540735251739328</v>
      </c>
      <c r="AB73" s="108"/>
      <c r="AC73" s="40">
        <f t="shared" si="51"/>
        <v>1.3969678415232785</v>
      </c>
      <c r="AD73" s="38"/>
      <c r="AE73" s="40">
        <f t="shared" si="52"/>
        <v>1.5858771206648561</v>
      </c>
      <c r="AF73" s="40"/>
      <c r="AG73" s="40">
        <f t="shared" si="53"/>
        <v>1.7221714743471745</v>
      </c>
      <c r="AH73" s="40"/>
      <c r="AI73" s="40">
        <f t="shared" si="54"/>
        <v>0.55834021460686933</v>
      </c>
      <c r="AJ73" s="38"/>
      <c r="AK73" s="40">
        <f t="shared" si="50"/>
        <v>0.45731644230016588</v>
      </c>
      <c r="AL73" s="38"/>
    </row>
    <row r="74" spans="1:38" s="24" customFormat="1" ht="12">
      <c r="A74" s="47" t="s">
        <v>169</v>
      </c>
      <c r="B74" s="39">
        <v>14.664636774193546</v>
      </c>
      <c r="C74" s="38" t="s">
        <v>72</v>
      </c>
      <c r="D74" s="39">
        <v>118.1688629872948</v>
      </c>
      <c r="E74" s="38" t="s">
        <v>72</v>
      </c>
      <c r="F74" s="39">
        <v>101.02079175275165</v>
      </c>
      <c r="G74" s="38" t="s">
        <v>72</v>
      </c>
      <c r="H74" s="39">
        <v>145</v>
      </c>
      <c r="I74" s="38" t="s">
        <v>72</v>
      </c>
      <c r="J74" s="39">
        <v>54.621172273965712</v>
      </c>
      <c r="K74" s="39" t="s">
        <v>72</v>
      </c>
      <c r="L74" s="39">
        <v>30.077468687106794</v>
      </c>
      <c r="M74" s="39" t="s">
        <v>72</v>
      </c>
      <c r="N74" s="39">
        <v>0</v>
      </c>
      <c r="O74" s="39"/>
      <c r="P74" s="39">
        <v>0</v>
      </c>
      <c r="Q74" s="39"/>
      <c r="R74" s="39">
        <v>0</v>
      </c>
      <c r="S74" s="252"/>
      <c r="T74" s="39"/>
      <c r="U74" s="108">
        <v>3.3161087000067035E-2</v>
      </c>
      <c r="V74" s="108"/>
      <c r="W74" s="109">
        <v>0.28651191760566258</v>
      </c>
      <c r="X74" s="108"/>
      <c r="Y74" s="109">
        <v>0.303638890244249</v>
      </c>
      <c r="Z74" s="108"/>
      <c r="AA74" s="108">
        <v>0.29846445185459636</v>
      </c>
      <c r="AB74" s="108"/>
      <c r="AC74" s="40">
        <f t="shared" si="51"/>
        <v>9.8435313997641535E-2</v>
      </c>
      <c r="AD74" s="38"/>
      <c r="AE74" s="40">
        <f t="shared" si="52"/>
        <v>4.5981097917305737E-2</v>
      </c>
      <c r="AF74" s="40"/>
      <c r="AG74" s="40">
        <f t="shared" si="53"/>
        <v>0</v>
      </c>
      <c r="AH74" s="40"/>
      <c r="AI74" s="40">
        <f t="shared" si="54"/>
        <v>0</v>
      </c>
      <c r="AJ74" s="38"/>
      <c r="AK74" s="40">
        <f t="shared" si="50"/>
        <v>0</v>
      </c>
      <c r="AL74" s="38"/>
    </row>
    <row r="75" spans="1:38" s="24" customFormat="1" ht="13.5">
      <c r="A75" s="47" t="s">
        <v>165</v>
      </c>
      <c r="B75" s="39">
        <v>1627.9202196948891</v>
      </c>
      <c r="C75" s="38"/>
      <c r="D75" s="39">
        <v>1031.4849686739265</v>
      </c>
      <c r="E75" s="38"/>
      <c r="F75" s="39">
        <v>644.81040003884823</v>
      </c>
      <c r="G75" s="38"/>
      <c r="H75" s="39">
        <v>1605</v>
      </c>
      <c r="I75" s="38"/>
      <c r="J75" s="39">
        <v>1857.5361173173712</v>
      </c>
      <c r="K75" s="39"/>
      <c r="L75" s="39">
        <v>2540.3127483778844</v>
      </c>
      <c r="M75" s="39"/>
      <c r="N75" s="39">
        <v>2411.456883130495</v>
      </c>
      <c r="O75" s="39"/>
      <c r="P75" s="39">
        <v>3728.9627270000001</v>
      </c>
      <c r="Q75" s="39"/>
      <c r="R75" s="39">
        <v>1636.4706391286161</v>
      </c>
      <c r="S75" s="252"/>
      <c r="T75" s="39"/>
      <c r="U75" s="108">
        <v>3.6812097609856536</v>
      </c>
      <c r="V75" s="108"/>
      <c r="W75" s="109">
        <v>2.500935770093331</v>
      </c>
      <c r="X75" s="108"/>
      <c r="Y75" s="109">
        <v>1.9381110649473121</v>
      </c>
      <c r="Z75" s="108"/>
      <c r="AA75" s="108">
        <v>3.303692725700877</v>
      </c>
      <c r="AB75" s="108"/>
      <c r="AC75" s="40">
        <f t="shared" si="51"/>
        <v>3.3475508371182729</v>
      </c>
      <c r="AD75" s="38"/>
      <c r="AE75" s="40">
        <f t="shared" si="52"/>
        <v>3.8835172746373612</v>
      </c>
      <c r="AF75" s="40"/>
      <c r="AG75" s="40">
        <f t="shared" si="53"/>
        <v>2.9378587772669169</v>
      </c>
      <c r="AH75" s="40"/>
      <c r="AI75" s="40">
        <f t="shared" si="54"/>
        <v>5.2441982021024884</v>
      </c>
      <c r="AJ75" s="38"/>
      <c r="AK75" s="40">
        <f t="shared" si="50"/>
        <v>4.6626164742094334</v>
      </c>
      <c r="AL75" s="38"/>
    </row>
    <row r="76" spans="1:38" s="52" customFormat="1" ht="12">
      <c r="A76" s="116" t="s">
        <v>35</v>
      </c>
      <c r="B76" s="39">
        <v>6533.2419589473657</v>
      </c>
      <c r="C76" s="38"/>
      <c r="D76" s="39">
        <v>8647.9298268365601</v>
      </c>
      <c r="E76" s="38"/>
      <c r="F76" s="39">
        <v>5904.1019995378647</v>
      </c>
      <c r="G76" s="38"/>
      <c r="H76" s="39">
        <v>6936</v>
      </c>
      <c r="I76" s="38"/>
      <c r="J76" s="39">
        <v>13307.20487217751</v>
      </c>
      <c r="K76" s="39"/>
      <c r="L76" s="39">
        <v>12872.801971517101</v>
      </c>
      <c r="M76" s="39"/>
      <c r="N76" s="39">
        <v>11378.851802070974</v>
      </c>
      <c r="O76" s="39"/>
      <c r="P76" s="39">
        <v>11422.762940000001</v>
      </c>
      <c r="Q76" s="39"/>
      <c r="R76" s="39">
        <v>6750.0631781417196</v>
      </c>
      <c r="S76" s="252"/>
      <c r="T76" s="39"/>
      <c r="U76" s="108">
        <v>14.773595031988521</v>
      </c>
      <c r="V76" s="108"/>
      <c r="W76" s="109">
        <v>20.967748147602535</v>
      </c>
      <c r="X76" s="111"/>
      <c r="Y76" s="109">
        <v>17.746000084974568</v>
      </c>
      <c r="Z76" s="111"/>
      <c r="AA76" s="108">
        <v>14.276892676299866</v>
      </c>
      <c r="AB76" s="111"/>
      <c r="AC76" s="40">
        <f t="shared" si="51"/>
        <v>23.981522832458143</v>
      </c>
      <c r="AD76" s="38"/>
      <c r="AE76" s="40">
        <f t="shared" si="52"/>
        <v>19.679367771269405</v>
      </c>
      <c r="AF76" s="40"/>
      <c r="AG76" s="40">
        <f t="shared" si="53"/>
        <v>13.862764818973819</v>
      </c>
      <c r="AH76" s="40"/>
      <c r="AI76" s="40">
        <f t="shared" si="54"/>
        <v>16.064315269030292</v>
      </c>
      <c r="AJ76" s="38"/>
      <c r="AK76" s="40">
        <f t="shared" si="50"/>
        <v>19.232215368750342</v>
      </c>
      <c r="AL76" s="38"/>
    </row>
    <row r="77" spans="1:38" s="52" customFormat="1" ht="12">
      <c r="A77" s="116" t="s">
        <v>33</v>
      </c>
      <c r="B77" s="39">
        <v>7393.8449592353909</v>
      </c>
      <c r="C77" s="38"/>
      <c r="D77" s="39">
        <v>5615.7781546101651</v>
      </c>
      <c r="E77" s="38"/>
      <c r="F77" s="39">
        <v>4206.1770453397803</v>
      </c>
      <c r="G77" s="38"/>
      <c r="H77" s="39">
        <v>5992</v>
      </c>
      <c r="I77" s="38"/>
      <c r="J77" s="39">
        <v>7423.9649753570184</v>
      </c>
      <c r="K77" s="39"/>
      <c r="L77" s="39">
        <v>9932.2623161217216</v>
      </c>
      <c r="M77" s="39"/>
      <c r="N77" s="39">
        <v>14551.809057662886</v>
      </c>
      <c r="O77" s="39"/>
      <c r="P77" s="39">
        <v>10891.58656</v>
      </c>
      <c r="Q77" s="39"/>
      <c r="R77" s="39">
        <v>5456.9904680452291</v>
      </c>
      <c r="S77" s="252"/>
      <c r="T77" s="39"/>
      <c r="U77" s="108">
        <v>16.719673302081873</v>
      </c>
      <c r="V77" s="108"/>
      <c r="W77" s="109">
        <v>13.616001095807629</v>
      </c>
      <c r="X77" s="111"/>
      <c r="Y77" s="109">
        <v>12.642535344047303</v>
      </c>
      <c r="Z77" s="111"/>
      <c r="AA77" s="108">
        <v>12.333786175949941</v>
      </c>
      <c r="AB77" s="111"/>
      <c r="AC77" s="40">
        <f t="shared" si="51"/>
        <v>13.379066999722298</v>
      </c>
      <c r="AD77" s="38"/>
      <c r="AE77" s="40">
        <f t="shared" si="52"/>
        <v>15.184001381530129</v>
      </c>
      <c r="AF77" s="40"/>
      <c r="AG77" s="40">
        <f t="shared" si="53"/>
        <v>17.728353454808037</v>
      </c>
      <c r="AH77" s="40"/>
      <c r="AI77" s="40">
        <f t="shared" si="54"/>
        <v>15.317299430865464</v>
      </c>
      <c r="AJ77" s="38"/>
      <c r="AK77" s="40">
        <f t="shared" si="50"/>
        <v>15.548004985570543</v>
      </c>
      <c r="AL77" s="38"/>
    </row>
    <row r="78" spans="1:38" s="52" customFormat="1" ht="12">
      <c r="A78" s="116" t="s">
        <v>32</v>
      </c>
      <c r="B78" s="39">
        <v>2047.2838184274692</v>
      </c>
      <c r="C78" s="38"/>
      <c r="D78" s="39">
        <v>4072.5717599756617</v>
      </c>
      <c r="E78" s="38"/>
      <c r="F78" s="39">
        <v>3349.9457987415431</v>
      </c>
      <c r="G78" s="38"/>
      <c r="H78" s="39">
        <v>2591</v>
      </c>
      <c r="I78" s="38"/>
      <c r="J78" s="39">
        <v>3228.712746425902</v>
      </c>
      <c r="K78" s="39"/>
      <c r="L78" s="39">
        <v>2910.7161412267042</v>
      </c>
      <c r="M78" s="39"/>
      <c r="N78" s="39">
        <v>2338.8428842862022</v>
      </c>
      <c r="O78" s="39"/>
      <c r="P78" s="39">
        <v>2184.6717490000001</v>
      </c>
      <c r="Q78" s="39"/>
      <c r="R78" s="39">
        <v>1157.4180401527262</v>
      </c>
      <c r="S78" s="252"/>
      <c r="T78" s="39"/>
      <c r="U78" s="108">
        <v>4.629515061441829</v>
      </c>
      <c r="V78" s="108"/>
      <c r="W78" s="109">
        <v>9.8743468883402095</v>
      </c>
      <c r="X78" s="111"/>
      <c r="Y78" s="109">
        <v>10.068955182986478</v>
      </c>
      <c r="Z78" s="111"/>
      <c r="AA78" s="108">
        <v>5.3332509983121321</v>
      </c>
      <c r="AB78" s="111"/>
      <c r="AC78" s="40">
        <f t="shared" si="51"/>
        <v>5.8186109849221346</v>
      </c>
      <c r="AD78" s="38"/>
      <c r="AE78" s="40">
        <f t="shared" si="52"/>
        <v>4.4497735262076503</v>
      </c>
      <c r="AF78" s="40"/>
      <c r="AG78" s="40">
        <f t="shared" si="53"/>
        <v>2.8493937189241709</v>
      </c>
      <c r="AH78" s="40"/>
      <c r="AI78" s="40">
        <f t="shared" si="54"/>
        <v>3.0723964000324262</v>
      </c>
      <c r="AJ78" s="38"/>
      <c r="AK78" s="40">
        <f t="shared" si="50"/>
        <v>3.2977043966012518</v>
      </c>
      <c r="AL78" s="38"/>
    </row>
    <row r="79" spans="1:38" s="52" customFormat="1" ht="12">
      <c r="A79" s="116" t="s">
        <v>31</v>
      </c>
      <c r="B79" s="39">
        <v>576.59540176492544</v>
      </c>
      <c r="C79" s="38"/>
      <c r="D79" s="39">
        <v>930.97548629876542</v>
      </c>
      <c r="E79" s="38"/>
      <c r="F79" s="39">
        <v>1036.9702909227906</v>
      </c>
      <c r="G79" s="38"/>
      <c r="H79" s="39">
        <v>2295</v>
      </c>
      <c r="I79" s="38"/>
      <c r="J79" s="39">
        <v>2555.5016060354301</v>
      </c>
      <c r="K79" s="39"/>
      <c r="L79" s="39">
        <v>2292.4189427454085</v>
      </c>
      <c r="M79" s="39"/>
      <c r="N79" s="39">
        <v>2886.9628480579786</v>
      </c>
      <c r="O79" s="39"/>
      <c r="P79" s="39">
        <v>2608.5095839999999</v>
      </c>
      <c r="Q79" s="39"/>
      <c r="R79" s="39">
        <v>1381.484453649186</v>
      </c>
      <c r="S79" s="252"/>
      <c r="T79" s="39"/>
      <c r="U79" s="108">
        <v>1.3038529747571461</v>
      </c>
      <c r="V79" s="108"/>
      <c r="W79" s="108">
        <v>2.257240740752513</v>
      </c>
      <c r="X79" s="111"/>
      <c r="Y79" s="108">
        <v>3.1168287526659162</v>
      </c>
      <c r="Z79" s="111"/>
      <c r="AA79" s="108">
        <v>4.723971841422749</v>
      </c>
      <c r="AB79" s="111"/>
      <c r="AC79" s="40">
        <f t="shared" si="51"/>
        <v>4.6053863829552544</v>
      </c>
      <c r="AD79" s="38"/>
      <c r="AE79" s="40">
        <f t="shared" si="52"/>
        <v>3.504548237433557</v>
      </c>
      <c r="AF79" s="40"/>
      <c r="AG79" s="40">
        <f t="shared" si="53"/>
        <v>3.5171639195141506</v>
      </c>
      <c r="AH79" s="40"/>
      <c r="AI79" s="40">
        <f t="shared" si="54"/>
        <v>3.6684574966468708</v>
      </c>
      <c r="AJ79" s="38"/>
      <c r="AK79" s="40">
        <f t="shared" si="50"/>
        <v>3.9361122762818272</v>
      </c>
      <c r="AL79" s="38"/>
    </row>
    <row r="80" spans="1:38" s="52" customFormat="1" ht="12">
      <c r="A80" s="116" t="s">
        <v>172</v>
      </c>
      <c r="B80" s="39">
        <v>784.64444328081026</v>
      </c>
      <c r="C80" s="38"/>
      <c r="D80" s="39">
        <v>539.71606475759734</v>
      </c>
      <c r="E80" s="38"/>
      <c r="F80" s="39">
        <v>746.42309243413342</v>
      </c>
      <c r="G80" s="38"/>
      <c r="H80" s="39">
        <v>2016</v>
      </c>
      <c r="I80" s="38"/>
      <c r="J80" s="39">
        <v>1906.1738413314547</v>
      </c>
      <c r="K80" s="39"/>
      <c r="L80" s="39">
        <v>927.98415722045354</v>
      </c>
      <c r="M80" s="39"/>
      <c r="N80" s="39">
        <v>1103.5217605482687</v>
      </c>
      <c r="O80" s="39"/>
      <c r="P80" s="39">
        <v>639.19748909999998</v>
      </c>
      <c r="Q80" s="39"/>
      <c r="R80" s="39">
        <v>401.26237230203418</v>
      </c>
      <c r="S80" s="252"/>
      <c r="T80" s="39"/>
      <c r="U80" s="108">
        <v>1.7743134759084418</v>
      </c>
      <c r="V80" s="108"/>
      <c r="W80" s="108">
        <v>1.3085941657313493</v>
      </c>
      <c r="X80" s="111"/>
      <c r="Y80" s="108">
        <v>2.2435290350335961</v>
      </c>
      <c r="Z80" s="111"/>
      <c r="AA80" s="108">
        <v>4.1496850685439055</v>
      </c>
      <c r="AB80" s="111"/>
      <c r="AC80" s="40">
        <f t="shared" si="51"/>
        <v>3.4352031052066114</v>
      </c>
      <c r="AD80" s="38"/>
      <c r="AE80" s="40">
        <f t="shared" si="52"/>
        <v>1.4186609532454839</v>
      </c>
      <c r="AF80" s="40"/>
      <c r="AG80" s="40">
        <f t="shared" si="53"/>
        <v>1.3444118005224701</v>
      </c>
      <c r="AH80" s="40"/>
      <c r="AI80" s="40">
        <f t="shared" si="54"/>
        <v>0.8989304985151827</v>
      </c>
      <c r="AJ80" s="38"/>
      <c r="AK80" s="40">
        <f t="shared" si="50"/>
        <v>1.1432729086860083</v>
      </c>
      <c r="AL80" s="38"/>
    </row>
    <row r="81" spans="1:38" s="52" customFormat="1" ht="12">
      <c r="A81" s="116" t="s">
        <v>34</v>
      </c>
      <c r="B81" s="39">
        <v>732.0637696801648</v>
      </c>
      <c r="C81" s="38"/>
      <c r="D81" s="39">
        <v>1505.4789762431103</v>
      </c>
      <c r="E81" s="38"/>
      <c r="F81" s="39">
        <v>1149.360283716469</v>
      </c>
      <c r="G81" s="38"/>
      <c r="H81" s="39">
        <v>1964</v>
      </c>
      <c r="I81" s="38"/>
      <c r="J81" s="39">
        <v>1873.6023074196492</v>
      </c>
      <c r="K81" s="39"/>
      <c r="L81" s="39">
        <v>3293.5360623152546</v>
      </c>
      <c r="M81" s="39"/>
      <c r="N81" s="39">
        <v>4755.5729696718063</v>
      </c>
      <c r="O81" s="39"/>
      <c r="P81" s="39">
        <v>2998.3298500000001</v>
      </c>
      <c r="Q81" s="39"/>
      <c r="R81" s="39">
        <v>1497.799246088297</v>
      </c>
      <c r="S81" s="252"/>
      <c r="T81" s="39"/>
      <c r="U81" s="108">
        <v>1.6554129999783778</v>
      </c>
      <c r="V81" s="108"/>
      <c r="W81" s="108">
        <v>3.6501804070400468</v>
      </c>
      <c r="X81" s="111"/>
      <c r="Y81" s="108">
        <v>3.4546401288621644</v>
      </c>
      <c r="Z81" s="111"/>
      <c r="AA81" s="108">
        <v>4.0426495409822563</v>
      </c>
      <c r="AB81" s="111"/>
      <c r="AC81" s="40">
        <f t="shared" si="51"/>
        <v>3.3765044534839426</v>
      </c>
      <c r="AD81" s="38"/>
      <c r="AE81" s="40">
        <f t="shared" si="52"/>
        <v>5.0350116145383188</v>
      </c>
      <c r="AF81" s="40"/>
      <c r="AG81" s="40">
        <f t="shared" si="53"/>
        <v>5.7936767966369516</v>
      </c>
      <c r="AH81" s="40"/>
      <c r="AI81" s="40">
        <f t="shared" si="54"/>
        <v>4.2166782453549105</v>
      </c>
      <c r="AJ81" s="38"/>
      <c r="AK81" s="40">
        <f t="shared" si="50"/>
        <v>4.2675152690722324</v>
      </c>
      <c r="AL81" s="38"/>
    </row>
    <row r="82" spans="1:38" s="52" customFormat="1" ht="12">
      <c r="A82" s="116" t="s">
        <v>123</v>
      </c>
      <c r="B82" s="39">
        <v>76.277902468298109</v>
      </c>
      <c r="C82" s="38" t="s">
        <v>72</v>
      </c>
      <c r="D82" s="39">
        <v>166.73768676539581</v>
      </c>
      <c r="E82" s="38" t="s">
        <v>72</v>
      </c>
      <c r="F82" s="39">
        <v>893.99145077743583</v>
      </c>
      <c r="G82" s="38"/>
      <c r="H82" s="39">
        <v>1363</v>
      </c>
      <c r="I82" s="38"/>
      <c r="J82" s="39">
        <v>1165.8212120538897</v>
      </c>
      <c r="K82" s="39"/>
      <c r="L82" s="39">
        <v>450.28727043376171</v>
      </c>
      <c r="M82" s="39"/>
      <c r="N82" s="39">
        <v>607.16659101150321</v>
      </c>
      <c r="O82" s="39" t="s">
        <v>72</v>
      </c>
      <c r="P82" s="39">
        <v>458.69412010000002</v>
      </c>
      <c r="Q82" s="39"/>
      <c r="R82" s="39">
        <v>221.74412155796779</v>
      </c>
      <c r="S82" s="252" t="s">
        <v>72</v>
      </c>
      <c r="T82" s="39"/>
      <c r="U82" s="108">
        <v>0.1724869288535763</v>
      </c>
      <c r="V82" s="108"/>
      <c r="W82" s="108">
        <v>0.40427176131348758</v>
      </c>
      <c r="X82" s="111"/>
      <c r="Y82" s="108">
        <v>2.687076267094421</v>
      </c>
      <c r="Z82" s="111"/>
      <c r="AA82" s="108">
        <v>2.8055658474332059</v>
      </c>
      <c r="AB82" s="111"/>
      <c r="AC82" s="40">
        <f t="shared" si="51"/>
        <v>2.1009797537489541</v>
      </c>
      <c r="AD82" s="38"/>
      <c r="AE82" s="40">
        <f t="shared" si="52"/>
        <v>0.68837917472777688</v>
      </c>
      <c r="AF82" s="40"/>
      <c r="AG82" s="40">
        <f t="shared" si="53"/>
        <v>0.73970623781202771</v>
      </c>
      <c r="AH82" s="40"/>
      <c r="AI82" s="40">
        <f t="shared" si="54"/>
        <v>0.64508096649135604</v>
      </c>
      <c r="AJ82" s="38"/>
      <c r="AK82" s="40">
        <f t="shared" si="50"/>
        <v>0.63179122772762519</v>
      </c>
      <c r="AL82" s="38"/>
    </row>
    <row r="83" spans="1:38" s="52" customFormat="1" ht="12">
      <c r="A83" s="116" t="s">
        <v>171</v>
      </c>
      <c r="B83" s="39">
        <v>577.36607691374752</v>
      </c>
      <c r="C83" s="38"/>
      <c r="D83" s="39">
        <v>826.87330640690675</v>
      </c>
      <c r="E83" s="38"/>
      <c r="F83" s="39">
        <v>883.90349776756568</v>
      </c>
      <c r="G83" s="38"/>
      <c r="H83" s="39">
        <v>1227</v>
      </c>
      <c r="I83" s="38"/>
      <c r="J83" s="39">
        <v>791.88890731383015</v>
      </c>
      <c r="K83" s="39"/>
      <c r="L83" s="39">
        <v>1104.1059639070959</v>
      </c>
      <c r="M83" s="39"/>
      <c r="N83" s="39">
        <v>1331.2957343214391</v>
      </c>
      <c r="O83" s="39"/>
      <c r="P83" s="39">
        <v>1781.0300769999999</v>
      </c>
      <c r="Q83" s="39"/>
      <c r="R83" s="39">
        <v>659.61823293848227</v>
      </c>
      <c r="S83" s="39"/>
      <c r="T83" s="39"/>
      <c r="U83" s="108">
        <v>1.3055956995209708</v>
      </c>
      <c r="V83" s="108"/>
      <c r="W83" s="108">
        <v>2.0048348663644946</v>
      </c>
      <c r="X83" s="111"/>
      <c r="Y83" s="108">
        <v>2.6567548371827447</v>
      </c>
      <c r="Z83" s="111"/>
      <c r="AA83" s="108">
        <v>2.5256267753488948</v>
      </c>
      <c r="AB83" s="111"/>
      <c r="AC83" s="40">
        <f t="shared" si="51"/>
        <v>1.4270992363860275</v>
      </c>
      <c r="AD83" s="38"/>
      <c r="AE83" s="40">
        <f t="shared" si="52"/>
        <v>1.6879081469796677</v>
      </c>
      <c r="AF83" s="40"/>
      <c r="AG83" s="40">
        <f t="shared" si="53"/>
        <v>1.6219070245771401</v>
      </c>
      <c r="AH83" s="40"/>
      <c r="AI83" s="40">
        <f t="shared" si="54"/>
        <v>2.5047380227391196</v>
      </c>
      <c r="AJ83" s="38"/>
      <c r="AK83" s="40">
        <f t="shared" si="50"/>
        <v>1.8793779528030778</v>
      </c>
      <c r="AL83" s="38"/>
    </row>
    <row r="84" spans="1:38" s="52" customFormat="1" ht="12">
      <c r="A84" s="116" t="s">
        <v>75</v>
      </c>
      <c r="B84" s="39">
        <v>4201.018289209399</v>
      </c>
      <c r="C84" s="38"/>
      <c r="D84" s="39">
        <v>5943.5908102894255</v>
      </c>
      <c r="E84" s="38"/>
      <c r="F84" s="39">
        <v>2637.7620580222519</v>
      </c>
      <c r="G84" s="38"/>
      <c r="H84" s="39">
        <v>4237</v>
      </c>
      <c r="I84" s="38"/>
      <c r="J84" s="39">
        <v>4121.3763078190059</v>
      </c>
      <c r="K84" s="39"/>
      <c r="L84" s="39">
        <v>5133.9466468664223</v>
      </c>
      <c r="M84" s="39"/>
      <c r="N84" s="39">
        <v>10494.325254015121</v>
      </c>
      <c r="O84" s="39"/>
      <c r="P84" s="39">
        <v>10142.96992</v>
      </c>
      <c r="Q84" s="39"/>
      <c r="R84" s="39">
        <v>4374.1686684895485</v>
      </c>
      <c r="S84" s="39"/>
      <c r="T84" s="39"/>
      <c r="U84" s="108">
        <v>9.4997465755510841</v>
      </c>
      <c r="V84" s="108"/>
      <c r="W84" s="108">
        <v>14.410814807471825</v>
      </c>
      <c r="X84" s="111"/>
      <c r="Y84" s="108">
        <v>7.9283396034603628</v>
      </c>
      <c r="Z84" s="111"/>
      <c r="AA84" s="108">
        <v>8.7213371207443089</v>
      </c>
      <c r="AB84" s="111"/>
      <c r="AC84" s="40">
        <f t="shared" si="51"/>
        <v>7.4273208368317896</v>
      </c>
      <c r="AD84" s="38"/>
      <c r="AE84" s="40">
        <f t="shared" si="52"/>
        <v>7.848549554736346</v>
      </c>
      <c r="AF84" s="40"/>
      <c r="AG84" s="40">
        <f t="shared" si="53"/>
        <v>12.785153147328238</v>
      </c>
      <c r="AH84" s="40"/>
      <c r="AI84" s="40">
        <f>P84/($P$63-$P$85)*100</f>
        <v>14.264488146610432</v>
      </c>
      <c r="AJ84" s="38"/>
      <c r="AK84" s="40">
        <f t="shared" si="50"/>
        <v>12.462839483346936</v>
      </c>
      <c r="AL84" s="38"/>
    </row>
    <row r="85" spans="1:38" s="52" customFormat="1" ht="12">
      <c r="A85" s="117" t="s">
        <v>3</v>
      </c>
      <c r="B85" s="39">
        <v>71.090850000000003</v>
      </c>
      <c r="C85" s="38" t="s">
        <v>72</v>
      </c>
      <c r="D85" s="39">
        <v>117.07578062057914</v>
      </c>
      <c r="E85" s="38" t="s">
        <v>72</v>
      </c>
      <c r="F85" s="39">
        <v>39.118017569667465</v>
      </c>
      <c r="G85" s="38" t="s">
        <v>72</v>
      </c>
      <c r="H85" s="39">
        <v>156</v>
      </c>
      <c r="I85" s="38" t="s">
        <v>72</v>
      </c>
      <c r="J85" s="39">
        <v>100.02388096677171</v>
      </c>
      <c r="K85" s="39" t="s">
        <v>72</v>
      </c>
      <c r="L85" s="39">
        <v>1199.3488924295095</v>
      </c>
      <c r="M85" s="39"/>
      <c r="N85" s="39">
        <v>4656.588258436017</v>
      </c>
      <c r="O85" s="39"/>
      <c r="P85" s="39">
        <v>7121.2228670000004</v>
      </c>
      <c r="Q85" s="39"/>
      <c r="R85" s="39">
        <v>3092.5301858252492</v>
      </c>
      <c r="S85" s="39"/>
      <c r="T85" s="39"/>
      <c r="U85" s="40" t="s">
        <v>81</v>
      </c>
      <c r="V85" s="112"/>
      <c r="W85" s="40" t="s">
        <v>81</v>
      </c>
      <c r="X85" s="58"/>
      <c r="Y85" s="40" t="s">
        <v>81</v>
      </c>
      <c r="Z85" s="58"/>
      <c r="AA85" s="40" t="s">
        <v>81</v>
      </c>
      <c r="AB85" s="58"/>
      <c r="AC85" s="40" t="s">
        <v>81</v>
      </c>
      <c r="AD85" s="38"/>
      <c r="AE85" s="40" t="s">
        <v>81</v>
      </c>
      <c r="AF85" s="40"/>
      <c r="AG85" s="40" t="s">
        <v>81</v>
      </c>
      <c r="AH85" s="40"/>
      <c r="AI85" s="40" t="s">
        <v>81</v>
      </c>
      <c r="AJ85" s="38"/>
      <c r="AK85" s="40" t="s">
        <v>81</v>
      </c>
      <c r="AL85" s="38"/>
    </row>
    <row r="86" spans="1:38" s="24" customFormat="1" ht="6.6" customHeight="1">
      <c r="A86" s="51"/>
      <c r="B86" s="37"/>
      <c r="C86" s="38"/>
      <c r="D86" s="37"/>
      <c r="E86" s="38"/>
      <c r="F86" s="37"/>
      <c r="G86" s="38"/>
      <c r="H86" s="37"/>
      <c r="I86" s="38"/>
      <c r="J86" s="38"/>
      <c r="K86" s="38"/>
      <c r="L86" s="38"/>
      <c r="M86" s="38"/>
      <c r="N86" s="38"/>
      <c r="O86" s="38"/>
      <c r="P86" s="38"/>
      <c r="Q86" s="38"/>
      <c r="R86" s="38"/>
      <c r="S86" s="38"/>
      <c r="T86" s="127"/>
      <c r="U86" s="108"/>
      <c r="V86" s="108"/>
      <c r="W86" s="108"/>
      <c r="X86" s="108"/>
      <c r="Y86" s="108"/>
      <c r="Z86" s="108"/>
      <c r="AA86" s="108"/>
      <c r="AB86" s="108"/>
      <c r="AC86" s="38"/>
      <c r="AD86" s="38"/>
      <c r="AE86" s="38"/>
      <c r="AF86" s="38"/>
      <c r="AG86" s="38"/>
      <c r="AH86" s="38"/>
      <c r="AI86" s="38"/>
      <c r="AJ86" s="38"/>
      <c r="AK86" s="38"/>
      <c r="AL86" s="38"/>
    </row>
    <row r="87" spans="1:38" s="28" customFormat="1" ht="12">
      <c r="A87" s="56" t="s">
        <v>37</v>
      </c>
      <c r="B87" s="61">
        <v>44293.515688377222</v>
      </c>
      <c r="C87" s="30"/>
      <c r="D87" s="61">
        <v>41361.036581558343</v>
      </c>
      <c r="E87" s="30"/>
      <c r="F87" s="61">
        <v>33309.161809222918</v>
      </c>
      <c r="G87" s="30"/>
      <c r="H87" s="61">
        <v>48738</v>
      </c>
      <c r="I87" s="30"/>
      <c r="J87" s="61">
        <f>J88+J89+J94</f>
        <v>55589.431143155387</v>
      </c>
      <c r="K87" s="61"/>
      <c r="L87" s="61">
        <f t="shared" ref="L87:R87" si="55">L88+L89+L94</f>
        <v>66612.029427373185</v>
      </c>
      <c r="M87" s="61"/>
      <c r="N87" s="61">
        <f t="shared" si="55"/>
        <v>86738.712211782782</v>
      </c>
      <c r="O87" s="61"/>
      <c r="P87" s="61">
        <f t="shared" si="55"/>
        <v>78227.664364369994</v>
      </c>
      <c r="Q87" s="30"/>
      <c r="R87" s="61">
        <f t="shared" si="55"/>
        <v>38190.219394888794</v>
      </c>
      <c r="S87" s="30"/>
      <c r="T87" s="125"/>
      <c r="U87" s="45">
        <v>99.999999999999844</v>
      </c>
      <c r="V87" s="45"/>
      <c r="W87" s="45">
        <v>99.999999999999815</v>
      </c>
      <c r="X87" s="45"/>
      <c r="Y87" s="45">
        <v>99.999999999999957</v>
      </c>
      <c r="Z87" s="45"/>
      <c r="AA87" s="45">
        <v>100</v>
      </c>
      <c r="AB87" s="45"/>
      <c r="AC87" s="45">
        <f>AC88+AC89</f>
        <v>100.00000000000001</v>
      </c>
      <c r="AD87" s="45"/>
      <c r="AE87" s="45">
        <f t="shared" ref="AE87:AI87" si="56">AE88+AE89</f>
        <v>100</v>
      </c>
      <c r="AF87" s="45"/>
      <c r="AG87" s="45">
        <f t="shared" si="56"/>
        <v>100</v>
      </c>
      <c r="AH87" s="45"/>
      <c r="AI87" s="45">
        <f t="shared" si="56"/>
        <v>100</v>
      </c>
      <c r="AJ87" s="30"/>
      <c r="AK87" s="45">
        <f t="shared" ref="AK87" si="57">AK88+AK89</f>
        <v>99.999999999999986</v>
      </c>
      <c r="AL87" s="30"/>
    </row>
    <row r="88" spans="1:38" s="28" customFormat="1" ht="12">
      <c r="A88" s="116" t="s">
        <v>88</v>
      </c>
      <c r="B88" s="39">
        <v>2913.5680720881714</v>
      </c>
      <c r="C88" s="38"/>
      <c r="D88" s="39">
        <v>1706.3667306720849</v>
      </c>
      <c r="E88" s="38"/>
      <c r="F88" s="39">
        <v>1284.9289421030587</v>
      </c>
      <c r="G88" s="38"/>
      <c r="H88" s="39">
        <v>3040</v>
      </c>
      <c r="I88" s="38"/>
      <c r="J88" s="39">
        <v>1823.8300764446951</v>
      </c>
      <c r="K88" s="39"/>
      <c r="L88" s="39">
        <v>2385.5836440937765</v>
      </c>
      <c r="M88" s="39"/>
      <c r="N88" s="39">
        <v>3209.1016040341169</v>
      </c>
      <c r="O88" s="39"/>
      <c r="P88" s="39">
        <v>1652.6757749999999</v>
      </c>
      <c r="Q88" s="39"/>
      <c r="R88" s="39">
        <v>1508.2138334089452</v>
      </c>
      <c r="S88" s="39"/>
      <c r="T88" s="127"/>
      <c r="U88" s="108">
        <v>6.5778659174094356</v>
      </c>
      <c r="V88" s="108"/>
      <c r="W88" s="108">
        <v>4.1262469690873393</v>
      </c>
      <c r="X88" s="106"/>
      <c r="Y88" s="108">
        <v>3.8796013838785739</v>
      </c>
      <c r="Z88" s="106"/>
      <c r="AA88" s="108">
        <v>6.304325277460844</v>
      </c>
      <c r="AB88" s="106"/>
      <c r="AC88" s="40">
        <f>J88/($J$87-$J$94)*100</f>
        <v>3.3115798968783361</v>
      </c>
      <c r="AD88" s="40"/>
      <c r="AE88" s="40">
        <f>L88/($L$87-$L$94)*100</f>
        <v>3.6108265608563062</v>
      </c>
      <c r="AF88" s="40"/>
      <c r="AG88" s="40">
        <f>N88/($N$87-$N$94)*100</f>
        <v>3.8136442266847261</v>
      </c>
      <c r="AH88" s="40"/>
      <c r="AI88" s="40">
        <f>P88/($P$87-$P$94)*100</f>
        <v>2.2350047707616261</v>
      </c>
      <c r="AJ88" s="38"/>
      <c r="AK88" s="40">
        <f>R88/($R$87-$R$94)*100</f>
        <v>4.2214754789603575</v>
      </c>
      <c r="AL88" s="38"/>
    </row>
    <row r="89" spans="1:38" s="33" customFormat="1" ht="12">
      <c r="A89" s="116" t="s">
        <v>80</v>
      </c>
      <c r="B89" s="39">
        <v>41379.94761628905</v>
      </c>
      <c r="C89" s="38"/>
      <c r="D89" s="39">
        <v>39647.598348386258</v>
      </c>
      <c r="E89" s="38"/>
      <c r="F89" s="39">
        <v>31835.19900306407</v>
      </c>
      <c r="G89" s="38"/>
      <c r="H89" s="39">
        <v>45166</v>
      </c>
      <c r="I89" s="38"/>
      <c r="J89" s="39">
        <f>SUM(J90:J93)</f>
        <v>53250.488926516104</v>
      </c>
      <c r="K89" s="39"/>
      <c r="L89" s="39">
        <f t="shared" ref="L89:N89" si="58">SUM(L90:L93)</f>
        <v>63681.938677666156</v>
      </c>
      <c r="M89" s="39"/>
      <c r="N89" s="39">
        <f t="shared" si="58"/>
        <v>80938.800331324193</v>
      </c>
      <c r="O89" s="39"/>
      <c r="P89" s="39">
        <f>SUM(P90:P93)</f>
        <v>72292.391216370001</v>
      </c>
      <c r="Q89" s="39"/>
      <c r="R89" s="39">
        <f>SUM(R90:R93)</f>
        <v>34218.958832305085</v>
      </c>
      <c r="S89" s="39"/>
      <c r="T89" s="51"/>
      <c r="U89" s="109">
        <v>93.422134082590404</v>
      </c>
      <c r="V89" s="109"/>
      <c r="W89" s="109">
        <v>95.873753030912482</v>
      </c>
      <c r="X89" s="107"/>
      <c r="Y89" s="109">
        <v>96.120398616121378</v>
      </c>
      <c r="Z89" s="107"/>
      <c r="AA89" s="108">
        <v>93.695674722539152</v>
      </c>
      <c r="AB89" s="107"/>
      <c r="AC89" s="40">
        <f>SUM(AC90:AC93)</f>
        <v>96.688420103121672</v>
      </c>
      <c r="AD89" s="40"/>
      <c r="AE89" s="40">
        <f>SUM(AE90:AE93)</f>
        <v>96.38917343914369</v>
      </c>
      <c r="AF89" s="40"/>
      <c r="AG89" s="40">
        <f t="shared" ref="AG89" si="59">SUM(AG90:AG93)</f>
        <v>96.18635577331527</v>
      </c>
      <c r="AH89" s="40"/>
      <c r="AI89" s="40">
        <f>SUM(AI90:AI93)</f>
        <v>97.76499522923838</v>
      </c>
      <c r="AJ89" s="38"/>
      <c r="AK89" s="40">
        <f>SUM(AK90:AK93)</f>
        <v>95.778524521039628</v>
      </c>
      <c r="AL89" s="38"/>
    </row>
    <row r="90" spans="1:38" s="24" customFormat="1" ht="12">
      <c r="A90" s="146" t="s">
        <v>38</v>
      </c>
      <c r="B90" s="39">
        <v>12919.9951792664</v>
      </c>
      <c r="C90" s="38"/>
      <c r="D90" s="39">
        <v>11701.074066700015</v>
      </c>
      <c r="E90" s="38"/>
      <c r="F90" s="39">
        <v>13409.311843035064</v>
      </c>
      <c r="G90" s="38"/>
      <c r="H90" s="39">
        <v>22792</v>
      </c>
      <c r="I90" s="38"/>
      <c r="J90" s="39">
        <v>26964.04249157543</v>
      </c>
      <c r="K90" s="39"/>
      <c r="L90" s="39">
        <v>31500.672804786736</v>
      </c>
      <c r="M90" s="39"/>
      <c r="N90" s="39">
        <v>38187.041966795339</v>
      </c>
      <c r="O90" s="39"/>
      <c r="P90" s="39">
        <v>23664.214690000001</v>
      </c>
      <c r="Q90" s="39"/>
      <c r="R90" s="39">
        <v>12119.4277365005</v>
      </c>
      <c r="S90" s="39"/>
      <c r="T90" s="127"/>
      <c r="U90" s="108">
        <v>29.169044223456464</v>
      </c>
      <c r="V90" s="108"/>
      <c r="W90" s="108">
        <v>28.294926603363169</v>
      </c>
      <c r="X90" s="108"/>
      <c r="Y90" s="108">
        <v>40.486896262101354</v>
      </c>
      <c r="Z90" s="108"/>
      <c r="AA90" s="108">
        <v>47.281402344155168</v>
      </c>
      <c r="AB90" s="108"/>
      <c r="AC90" s="40">
        <f>J90/($J$87-$J$94)*100</f>
        <v>48.959375221917576</v>
      </c>
      <c r="AD90" s="40"/>
      <c r="AE90" s="40">
        <f>L90/($L$87-$L$94)*100</f>
        <v>47.67951286469193</v>
      </c>
      <c r="AF90" s="40"/>
      <c r="AG90" s="40">
        <f>N90/($N$87-$N$94)*100</f>
        <v>45.380860471281018</v>
      </c>
      <c r="AH90" s="40"/>
      <c r="AI90" s="40">
        <f>P90/($P$87-$P$94)*100</f>
        <v>32.002425114797461</v>
      </c>
      <c r="AJ90" s="38"/>
      <c r="AK90" s="40">
        <f>R90/($R$87-$R$94)*100</f>
        <v>33.922157372758022</v>
      </c>
      <c r="AL90" s="38"/>
    </row>
    <row r="91" spans="1:38" s="24" customFormat="1" ht="12">
      <c r="A91" s="146" t="s">
        <v>39</v>
      </c>
      <c r="B91" s="39">
        <v>27782.6719322395</v>
      </c>
      <c r="C91" s="38"/>
      <c r="D91" s="39">
        <v>27365.870721086809</v>
      </c>
      <c r="E91" s="38"/>
      <c r="F91" s="39">
        <v>18167.270008161337</v>
      </c>
      <c r="G91" s="38"/>
      <c r="H91" s="39">
        <v>22104</v>
      </c>
      <c r="I91" s="38"/>
      <c r="J91" s="39">
        <v>25913.892285606034</v>
      </c>
      <c r="K91" s="39"/>
      <c r="L91" s="39">
        <v>31162.600188147811</v>
      </c>
      <c r="M91" s="39"/>
      <c r="N91" s="39">
        <v>40002.976421909661</v>
      </c>
      <c r="O91" s="39"/>
      <c r="P91" s="39">
        <v>45469.340689999997</v>
      </c>
      <c r="Q91" s="39"/>
      <c r="R91" s="39">
        <v>19801.513368836484</v>
      </c>
      <c r="S91" s="39"/>
      <c r="T91" s="127"/>
      <c r="U91" s="108">
        <v>62.724016146520803</v>
      </c>
      <c r="V91" s="108"/>
      <c r="W91" s="108">
        <v>66.17472029289118</v>
      </c>
      <c r="X91" s="108"/>
      <c r="Y91" s="108">
        <v>54.852656481999752</v>
      </c>
      <c r="Z91" s="108"/>
      <c r="AA91" s="108">
        <v>45.852090032154344</v>
      </c>
      <c r="AB91" s="108"/>
      <c r="AC91" s="40">
        <f t="shared" ref="AC91:AC93" si="60">J91/($J$87-$J$94)*100</f>
        <v>47.052587766383276</v>
      </c>
      <c r="AD91" s="38"/>
      <c r="AE91" s="40">
        <f t="shared" ref="AE91:AE93" si="61">L91/($L$87-$L$94)*100</f>
        <v>47.167805137872001</v>
      </c>
      <c r="AF91" s="40"/>
      <c r="AG91" s="40">
        <f>N91/($N$87-$N$94)*100</f>
        <v>47.538887484847336</v>
      </c>
      <c r="AH91" s="40"/>
      <c r="AI91" s="40">
        <f t="shared" ref="AI91:AI93" si="62">P91/($P$87-$P$94)*100</f>
        <v>61.490701868329701</v>
      </c>
      <c r="AJ91" s="38"/>
      <c r="AK91" s="40">
        <f>R91/($R$87-$R$94)*100</f>
        <v>55.424238447615025</v>
      </c>
      <c r="AL91" s="38"/>
    </row>
    <row r="92" spans="1:38" s="24" customFormat="1" ht="12">
      <c r="A92" s="146" t="s">
        <v>40</v>
      </c>
      <c r="B92" s="39">
        <v>621.95393478315111</v>
      </c>
      <c r="C92" s="38"/>
      <c r="D92" s="39">
        <v>560.04891150030039</v>
      </c>
      <c r="E92" s="38"/>
      <c r="F92" s="39">
        <v>240.08040975069019</v>
      </c>
      <c r="G92" s="38"/>
      <c r="H92" s="39">
        <v>266</v>
      </c>
      <c r="I92" s="38"/>
      <c r="J92" s="39">
        <v>364.81595763463844</v>
      </c>
      <c r="K92" s="39"/>
      <c r="L92" s="39">
        <v>1006.299407969856</v>
      </c>
      <c r="M92" s="39"/>
      <c r="N92" s="39">
        <v>2565.795129246238</v>
      </c>
      <c r="O92" s="39"/>
      <c r="P92" s="39">
        <v>3112.7660580000002</v>
      </c>
      <c r="Q92" s="39"/>
      <c r="R92" s="39">
        <v>2259.1878571112147</v>
      </c>
      <c r="S92" s="39"/>
      <c r="T92" s="127"/>
      <c r="U92" s="108">
        <v>1.4041647521475769</v>
      </c>
      <c r="V92" s="108"/>
      <c r="W92" s="108">
        <v>1.354281047608439</v>
      </c>
      <c r="X92" s="108"/>
      <c r="Y92" s="108">
        <v>0.72487766396362152</v>
      </c>
      <c r="Z92" s="108"/>
      <c r="AA92" s="108">
        <v>0.55180997821802713</v>
      </c>
      <c r="AB92" s="108"/>
      <c r="AC92" s="40">
        <f t="shared" si="60"/>
        <v>0.6624066611064694</v>
      </c>
      <c r="AD92" s="38"/>
      <c r="AE92" s="40">
        <f t="shared" si="61"/>
        <v>1.5231378029722515</v>
      </c>
      <c r="AF92" s="40"/>
      <c r="AG92" s="40">
        <f t="shared" ref="AG92:AG93" si="63">N92/($N$87-$N$94)*100</f>
        <v>3.0491492600935666</v>
      </c>
      <c r="AH92" s="40"/>
      <c r="AI92" s="40">
        <f t="shared" si="62"/>
        <v>4.2095655391904447</v>
      </c>
      <c r="AJ92" s="38"/>
      <c r="AK92" s="40">
        <f>R92/($R$87-$R$94)*100</f>
        <v>6.3234442821703292</v>
      </c>
      <c r="AL92" s="38"/>
    </row>
    <row r="93" spans="1:38" s="24" customFormat="1" ht="12">
      <c r="A93" s="146" t="s">
        <v>41</v>
      </c>
      <c r="B93" s="39">
        <v>55.326570000000004</v>
      </c>
      <c r="C93" s="38" t="s">
        <v>72</v>
      </c>
      <c r="D93" s="39">
        <v>20.604649099132114</v>
      </c>
      <c r="E93" s="38" t="s">
        <v>72</v>
      </c>
      <c r="F93" s="39">
        <v>18.536742116974366</v>
      </c>
      <c r="G93" s="38" t="s">
        <v>72</v>
      </c>
      <c r="H93" s="39">
        <v>4</v>
      </c>
      <c r="I93" s="38" t="s">
        <v>72</v>
      </c>
      <c r="J93" s="39">
        <v>7.7381916999999998</v>
      </c>
      <c r="K93" s="39" t="s">
        <v>72</v>
      </c>
      <c r="L93" s="39">
        <v>12.366276761750001</v>
      </c>
      <c r="M93" s="39" t="s">
        <v>72</v>
      </c>
      <c r="N93" s="39">
        <v>182.98681337295218</v>
      </c>
      <c r="O93" s="39" t="s">
        <v>72</v>
      </c>
      <c r="P93" s="39">
        <v>46.069778370000002</v>
      </c>
      <c r="Q93" s="39" t="s">
        <v>72</v>
      </c>
      <c r="R93" s="39">
        <v>38.829869856882922</v>
      </c>
      <c r="S93" s="39" t="s">
        <v>72</v>
      </c>
      <c r="T93" s="127"/>
      <c r="U93" s="108">
        <v>0.12490896046555593</v>
      </c>
      <c r="V93" s="108"/>
      <c r="W93" s="108">
        <v>4.9825087049672721E-2</v>
      </c>
      <c r="X93" s="108"/>
      <c r="Y93" s="108">
        <v>5.5968208056633523E-2</v>
      </c>
      <c r="Z93" s="108"/>
      <c r="AA93" s="108">
        <v>1.0372368011617051E-2</v>
      </c>
      <c r="AB93" s="108"/>
      <c r="AC93" s="40">
        <f t="shared" si="60"/>
        <v>1.4050453714341875E-2</v>
      </c>
      <c r="AD93" s="38"/>
      <c r="AE93" s="40">
        <f t="shared" si="61"/>
        <v>1.8717633607514682E-2</v>
      </c>
      <c r="AF93" s="40"/>
      <c r="AG93" s="40">
        <f t="shared" si="63"/>
        <v>0.21745855709334386</v>
      </c>
      <c r="AH93" s="40"/>
      <c r="AI93" s="40">
        <f t="shared" si="62"/>
        <v>6.230270692076962E-2</v>
      </c>
      <c r="AJ93" s="38"/>
      <c r="AK93" s="40">
        <f>R93/($R$87-$R$94)*100</f>
        <v>0.10868441849625125</v>
      </c>
      <c r="AL93" s="38"/>
    </row>
    <row r="94" spans="1:38" s="24" customFormat="1" ht="12">
      <c r="A94" s="117" t="s">
        <v>3</v>
      </c>
      <c r="B94" s="39">
        <v>0</v>
      </c>
      <c r="C94" s="38"/>
      <c r="D94" s="39">
        <v>7.0715025000000002</v>
      </c>
      <c r="E94" s="38" t="s">
        <v>72</v>
      </c>
      <c r="F94" s="39">
        <v>189.03386405578982</v>
      </c>
      <c r="G94" s="38" t="s">
        <v>72</v>
      </c>
      <c r="H94" s="39">
        <v>532</v>
      </c>
      <c r="I94" s="38"/>
      <c r="J94" s="39">
        <v>515.11214019458555</v>
      </c>
      <c r="K94" s="39"/>
      <c r="L94" s="39">
        <v>544.50710561325127</v>
      </c>
      <c r="M94" s="39"/>
      <c r="N94" s="39">
        <v>2590.8102764244718</v>
      </c>
      <c r="O94" s="39"/>
      <c r="P94" s="39">
        <v>4282.5973729999996</v>
      </c>
      <c r="Q94" s="39"/>
      <c r="R94" s="39">
        <v>2463.0467291747595</v>
      </c>
      <c r="S94" s="39"/>
      <c r="T94" s="127"/>
      <c r="U94" s="40">
        <v>0</v>
      </c>
      <c r="V94" s="40"/>
      <c r="W94" s="40" t="s">
        <v>81</v>
      </c>
      <c r="X94" s="108"/>
      <c r="Y94" s="40" t="s">
        <v>81</v>
      </c>
      <c r="Z94" s="108"/>
      <c r="AA94" s="40" t="s">
        <v>81</v>
      </c>
      <c r="AB94" s="108"/>
      <c r="AC94" s="40" t="s">
        <v>81</v>
      </c>
      <c r="AD94" s="38"/>
      <c r="AE94" s="40" t="s">
        <v>81</v>
      </c>
      <c r="AF94" s="40"/>
      <c r="AG94" s="40" t="s">
        <v>81</v>
      </c>
      <c r="AH94" s="40"/>
      <c r="AI94" s="40" t="s">
        <v>81</v>
      </c>
      <c r="AJ94" s="38"/>
      <c r="AK94" s="40" t="s">
        <v>81</v>
      </c>
      <c r="AL94" s="38"/>
    </row>
    <row r="95" spans="1:38" s="52" customFormat="1" ht="6.6" customHeight="1" thickBot="1">
      <c r="A95" s="14"/>
      <c r="B95" s="63"/>
      <c r="C95" s="64"/>
      <c r="D95" s="65"/>
      <c r="E95" s="64"/>
      <c r="F95" s="65"/>
      <c r="G95" s="64"/>
      <c r="H95" s="65"/>
      <c r="I95" s="64"/>
      <c r="J95" s="64"/>
      <c r="K95" s="64"/>
      <c r="L95" s="64"/>
      <c r="M95" s="64"/>
      <c r="N95" s="64"/>
      <c r="O95" s="64"/>
      <c r="P95" s="64"/>
      <c r="Q95" s="64"/>
      <c r="R95" s="64"/>
      <c r="S95" s="64"/>
      <c r="T95" s="66"/>
      <c r="U95" s="67"/>
      <c r="V95" s="68"/>
      <c r="W95" s="67"/>
      <c r="X95" s="69"/>
      <c r="Y95" s="67"/>
      <c r="Z95" s="69"/>
      <c r="AA95" s="67"/>
      <c r="AB95" s="69"/>
      <c r="AC95" s="64"/>
      <c r="AD95" s="64"/>
      <c r="AE95" s="64"/>
      <c r="AF95" s="64"/>
      <c r="AG95" s="64"/>
      <c r="AH95" s="64"/>
      <c r="AI95" s="64"/>
      <c r="AJ95" s="64"/>
      <c r="AK95" s="64"/>
      <c r="AL95" s="64"/>
    </row>
    <row r="96" spans="1:38" ht="6.6" customHeight="1">
      <c r="A96" s="27"/>
      <c r="B96" s="70" t="s">
        <v>76</v>
      </c>
      <c r="D96" s="27"/>
      <c r="E96" s="38"/>
      <c r="F96" s="27"/>
      <c r="G96" s="38"/>
      <c r="H96" s="27"/>
      <c r="I96" s="38"/>
      <c r="J96" s="38"/>
      <c r="K96" s="38"/>
      <c r="L96" s="38"/>
      <c r="M96" s="38"/>
      <c r="N96" s="38"/>
      <c r="O96" s="38"/>
      <c r="P96" s="38"/>
      <c r="Q96" s="38"/>
      <c r="R96" s="38"/>
      <c r="S96" s="38"/>
      <c r="AC96" s="38"/>
      <c r="AD96" s="38"/>
      <c r="AE96" s="38"/>
      <c r="AF96" s="38"/>
      <c r="AG96" s="38"/>
      <c r="AH96" s="38"/>
      <c r="AI96" s="38"/>
      <c r="AJ96" s="38"/>
      <c r="AK96" s="38"/>
      <c r="AL96" s="38"/>
    </row>
    <row r="97" spans="1:38" ht="15" customHeight="1">
      <c r="A97" s="261" t="s">
        <v>194</v>
      </c>
      <c r="B97" s="261"/>
      <c r="C97" s="261"/>
      <c r="D97" s="261"/>
      <c r="E97" s="261"/>
      <c r="F97" s="261"/>
      <c r="G97" s="261"/>
      <c r="H97" s="261"/>
      <c r="I97" s="261"/>
      <c r="J97" s="261"/>
      <c r="K97" s="261"/>
      <c r="L97" s="261"/>
      <c r="M97" s="261"/>
      <c r="N97" s="261"/>
      <c r="O97" s="261"/>
      <c r="P97" s="261"/>
      <c r="Q97" s="261"/>
      <c r="R97" s="261"/>
      <c r="S97" s="261"/>
      <c r="T97" s="261"/>
      <c r="U97" s="261"/>
      <c r="V97" s="261"/>
      <c r="W97" s="261"/>
      <c r="X97" s="261"/>
      <c r="Y97" s="261"/>
      <c r="Z97" s="261"/>
      <c r="AA97" s="261"/>
      <c r="AB97" s="261"/>
      <c r="AC97" s="38"/>
      <c r="AD97" s="38"/>
      <c r="AE97" s="38"/>
      <c r="AF97" s="38"/>
      <c r="AG97" s="38"/>
      <c r="AH97" s="38"/>
      <c r="AI97" s="38"/>
      <c r="AJ97" s="38"/>
      <c r="AK97" s="38"/>
      <c r="AL97" s="38"/>
    </row>
    <row r="98" spans="1:38" ht="22.5" customHeight="1">
      <c r="A98" s="261" t="s">
        <v>185</v>
      </c>
      <c r="B98" s="261"/>
      <c r="C98" s="261"/>
      <c r="D98" s="261"/>
      <c r="E98" s="261"/>
      <c r="F98" s="261"/>
      <c r="G98" s="261"/>
      <c r="H98" s="261"/>
      <c r="I98" s="261"/>
      <c r="J98" s="261"/>
      <c r="K98" s="261"/>
      <c r="L98" s="261"/>
      <c r="M98" s="261"/>
      <c r="N98" s="261"/>
      <c r="O98" s="261"/>
      <c r="P98" s="261"/>
      <c r="Q98" s="261"/>
      <c r="R98" s="261"/>
      <c r="S98" s="261"/>
      <c r="T98" s="261"/>
      <c r="U98" s="261"/>
      <c r="V98" s="261"/>
      <c r="W98" s="261"/>
      <c r="X98" s="261"/>
      <c r="Y98" s="261"/>
      <c r="Z98" s="261"/>
      <c r="AA98" s="261"/>
      <c r="AB98" s="261"/>
      <c r="AC98" s="100"/>
      <c r="AD98" s="100"/>
      <c r="AE98" s="100"/>
      <c r="AF98" s="100"/>
      <c r="AG98" s="100"/>
      <c r="AH98" s="100"/>
      <c r="AI98" s="100"/>
      <c r="AJ98" s="100"/>
      <c r="AK98" s="100"/>
      <c r="AL98" s="100"/>
    </row>
    <row r="99" spans="1:38" s="4" customFormat="1" ht="11.25">
      <c r="A99" s="5" t="s">
        <v>188</v>
      </c>
      <c r="B99" s="19"/>
      <c r="C99" s="20"/>
      <c r="E99" s="21"/>
      <c r="G99" s="21"/>
      <c r="I99" s="21"/>
      <c r="J99" s="21"/>
      <c r="K99" s="21"/>
      <c r="L99" s="21"/>
      <c r="M99" s="21"/>
      <c r="N99" s="21"/>
      <c r="O99" s="21"/>
      <c r="P99" s="21"/>
      <c r="Q99" s="21"/>
      <c r="R99" s="21"/>
      <c r="S99" s="21"/>
      <c r="U99" s="19"/>
      <c r="V99" s="18"/>
      <c r="W99" s="19"/>
      <c r="Y99" s="19"/>
      <c r="AA99" s="19"/>
      <c r="AC99" s="21"/>
      <c r="AD99" s="21"/>
      <c r="AE99" s="21"/>
      <c r="AF99" s="21"/>
      <c r="AG99" s="21"/>
      <c r="AH99" s="21"/>
      <c r="AI99" s="21"/>
      <c r="AJ99" s="21"/>
      <c r="AK99" s="21"/>
      <c r="AL99" s="21"/>
    </row>
    <row r="100" spans="1:38" s="4" customFormat="1" ht="11.25">
      <c r="A100" s="3" t="s">
        <v>189</v>
      </c>
      <c r="B100" s="19"/>
      <c r="C100" s="20"/>
      <c r="E100" s="21"/>
      <c r="G100" s="21"/>
      <c r="I100" s="21"/>
      <c r="J100" s="21"/>
      <c r="K100" s="21"/>
      <c r="L100" s="21"/>
      <c r="M100" s="21"/>
      <c r="N100" s="21"/>
      <c r="O100" s="21"/>
      <c r="P100" s="21"/>
      <c r="Q100" s="21"/>
      <c r="R100" s="21"/>
      <c r="S100" s="21"/>
      <c r="U100" s="19"/>
      <c r="V100" s="18"/>
      <c r="W100" s="19"/>
      <c r="Y100" s="19"/>
      <c r="AA100" s="19"/>
      <c r="AC100" s="21"/>
      <c r="AD100" s="21"/>
      <c r="AE100" s="21"/>
      <c r="AF100" s="21"/>
      <c r="AG100" s="21"/>
      <c r="AH100" s="21"/>
      <c r="AI100" s="21"/>
      <c r="AJ100" s="21"/>
      <c r="AK100" s="21"/>
      <c r="AL100" s="21"/>
    </row>
    <row r="101" spans="1:38" s="4" customFormat="1" ht="11.25">
      <c r="A101" s="3" t="s">
        <v>190</v>
      </c>
      <c r="B101" s="19"/>
      <c r="C101" s="20"/>
      <c r="E101" s="21"/>
      <c r="G101" s="21"/>
      <c r="I101" s="21"/>
      <c r="J101" s="21"/>
      <c r="K101" s="21"/>
      <c r="L101" s="21"/>
      <c r="M101" s="21"/>
      <c r="N101" s="21"/>
      <c r="O101" s="21"/>
      <c r="P101" s="21"/>
      <c r="Q101" s="21"/>
      <c r="R101" s="21"/>
      <c r="S101" s="21"/>
      <c r="U101" s="19"/>
      <c r="V101" s="18"/>
      <c r="W101" s="19"/>
      <c r="Y101" s="19"/>
      <c r="AA101" s="19"/>
      <c r="AC101" s="21"/>
      <c r="AD101" s="21"/>
      <c r="AE101" s="21"/>
      <c r="AF101" s="21"/>
      <c r="AG101" s="21"/>
      <c r="AH101" s="21"/>
      <c r="AI101" s="21"/>
      <c r="AJ101" s="21"/>
      <c r="AK101" s="21"/>
      <c r="AL101" s="21"/>
    </row>
    <row r="102" spans="1:38" s="4" customFormat="1" ht="11.25">
      <c r="A102" s="3" t="s">
        <v>186</v>
      </c>
      <c r="B102" s="19"/>
      <c r="C102" s="20"/>
      <c r="E102" s="21"/>
      <c r="G102" s="21"/>
      <c r="I102" s="21"/>
      <c r="J102" s="21"/>
      <c r="K102" s="21"/>
      <c r="L102" s="21"/>
      <c r="M102" s="21"/>
      <c r="N102" s="21"/>
      <c r="O102" s="21"/>
      <c r="P102" s="21"/>
      <c r="Q102" s="21"/>
      <c r="R102" s="21"/>
      <c r="S102" s="21"/>
      <c r="U102" s="19"/>
      <c r="V102" s="18"/>
      <c r="W102" s="19"/>
      <c r="Y102" s="19"/>
      <c r="AA102" s="19"/>
      <c r="AC102" s="21"/>
      <c r="AD102" s="21"/>
      <c r="AE102" s="21"/>
      <c r="AF102" s="21"/>
      <c r="AG102" s="21"/>
      <c r="AH102" s="21"/>
      <c r="AI102" s="21"/>
      <c r="AJ102" s="21"/>
      <c r="AK102" s="21"/>
      <c r="AL102" s="21"/>
    </row>
    <row r="103" spans="1:38" s="4" customFormat="1" ht="15" customHeight="1">
      <c r="A103" s="260" t="s">
        <v>163</v>
      </c>
      <c r="B103" s="260"/>
      <c r="C103" s="260"/>
      <c r="D103" s="260"/>
      <c r="E103" s="260"/>
      <c r="F103" s="260"/>
      <c r="G103" s="260"/>
      <c r="H103" s="260"/>
      <c r="I103" s="260"/>
      <c r="J103" s="260"/>
      <c r="K103" s="260"/>
      <c r="L103" s="260"/>
      <c r="M103" s="260"/>
      <c r="N103" s="260"/>
      <c r="O103" s="260"/>
      <c r="P103" s="260"/>
      <c r="Q103" s="260"/>
      <c r="R103" s="260"/>
      <c r="S103" s="260"/>
      <c r="T103" s="260"/>
      <c r="U103" s="260"/>
      <c r="V103" s="260"/>
      <c r="W103" s="260"/>
      <c r="X103" s="260"/>
      <c r="Y103" s="260"/>
      <c r="Z103" s="260"/>
      <c r="AA103" s="260"/>
      <c r="AB103" s="260"/>
    </row>
    <row r="104" spans="1:38" s="4" customFormat="1" ht="15" customHeight="1">
      <c r="A104" s="260" t="s">
        <v>164</v>
      </c>
      <c r="B104" s="260"/>
      <c r="C104" s="260"/>
      <c r="D104" s="260"/>
      <c r="E104" s="260"/>
      <c r="F104" s="260"/>
      <c r="G104" s="260"/>
      <c r="H104" s="260"/>
      <c r="I104" s="260"/>
      <c r="J104" s="260"/>
      <c r="K104" s="260"/>
      <c r="L104" s="260"/>
      <c r="M104" s="260"/>
      <c r="N104" s="260"/>
      <c r="O104" s="260"/>
      <c r="P104" s="260"/>
      <c r="Q104" s="260"/>
      <c r="R104" s="260"/>
      <c r="S104" s="260"/>
      <c r="T104" s="260"/>
      <c r="U104" s="260"/>
      <c r="V104" s="260"/>
      <c r="W104" s="260"/>
      <c r="X104" s="260"/>
      <c r="Y104" s="260"/>
      <c r="Z104" s="260"/>
      <c r="AA104" s="260"/>
      <c r="AB104" s="260"/>
    </row>
    <row r="105" spans="1:38" s="4" customFormat="1" ht="11.25">
      <c r="A105" s="124" t="s">
        <v>73</v>
      </c>
      <c r="B105" s="18"/>
      <c r="C105" s="129"/>
      <c r="D105" s="131"/>
      <c r="E105" s="130"/>
      <c r="F105" s="131"/>
      <c r="G105" s="130"/>
      <c r="H105" s="131"/>
      <c r="I105" s="130"/>
      <c r="J105" s="130"/>
      <c r="K105" s="130"/>
      <c r="L105" s="130"/>
      <c r="M105" s="130"/>
      <c r="N105" s="130"/>
      <c r="O105" s="130"/>
      <c r="P105" s="130"/>
      <c r="Q105" s="130"/>
      <c r="R105" s="130"/>
      <c r="S105" s="130"/>
      <c r="T105" s="130"/>
      <c r="AC105" s="130"/>
      <c r="AD105" s="130"/>
      <c r="AE105" s="130"/>
      <c r="AF105" s="130"/>
      <c r="AG105" s="130"/>
      <c r="AH105" s="130"/>
      <c r="AI105" s="130"/>
      <c r="AJ105" s="130"/>
      <c r="AK105" s="130"/>
      <c r="AL105" s="130"/>
    </row>
    <row r="106" spans="1:38" s="4" customFormat="1" ht="11.25">
      <c r="A106" s="4" t="s">
        <v>95</v>
      </c>
      <c r="B106" s="122"/>
      <c r="C106" s="132"/>
      <c r="D106" s="123"/>
      <c r="E106" s="133"/>
      <c r="F106" s="123"/>
      <c r="G106" s="133"/>
      <c r="H106" s="123"/>
      <c r="I106" s="133"/>
      <c r="J106" s="133"/>
      <c r="K106" s="133"/>
      <c r="L106" s="133"/>
      <c r="M106" s="133"/>
      <c r="N106" s="133"/>
      <c r="O106" s="133"/>
      <c r="P106" s="133"/>
      <c r="Q106" s="133"/>
      <c r="R106" s="133"/>
      <c r="S106" s="133"/>
      <c r="T106" s="133"/>
      <c r="AC106" s="133"/>
      <c r="AD106" s="133"/>
      <c r="AE106" s="133"/>
      <c r="AF106" s="133"/>
      <c r="AG106" s="133"/>
      <c r="AH106" s="133"/>
      <c r="AI106" s="133"/>
      <c r="AJ106" s="133"/>
      <c r="AK106" s="133"/>
      <c r="AL106" s="133"/>
    </row>
    <row r="107" spans="1:38" s="4" customFormat="1" ht="11.25">
      <c r="A107" s="4" t="s">
        <v>207</v>
      </c>
      <c r="C107" s="134"/>
      <c r="E107" s="130"/>
      <c r="F107" s="21"/>
      <c r="G107" s="130"/>
      <c r="I107" s="130"/>
      <c r="J107" s="130"/>
      <c r="K107" s="130"/>
      <c r="L107" s="130"/>
      <c r="M107" s="130"/>
      <c r="N107" s="130"/>
      <c r="O107" s="130"/>
      <c r="P107" s="130"/>
      <c r="Q107" s="130"/>
      <c r="R107" s="130"/>
      <c r="S107" s="130"/>
      <c r="U107" s="130"/>
      <c r="V107" s="130"/>
      <c r="W107" s="130"/>
      <c r="X107" s="130"/>
      <c r="Y107" s="130"/>
      <c r="Z107" s="130"/>
      <c r="AA107" s="130"/>
      <c r="AB107" s="130"/>
      <c r="AC107" s="130"/>
      <c r="AD107" s="130"/>
      <c r="AE107" s="130"/>
      <c r="AF107" s="130"/>
      <c r="AG107" s="130"/>
      <c r="AH107" s="130"/>
      <c r="AI107" s="130"/>
      <c r="AJ107" s="130"/>
      <c r="AK107" s="130"/>
      <c r="AL107" s="130"/>
    </row>
    <row r="108" spans="1:38">
      <c r="A108" s="71"/>
      <c r="B108" s="71"/>
      <c r="C108" s="38"/>
      <c r="D108" s="71"/>
      <c r="E108" s="38"/>
      <c r="F108" s="71"/>
      <c r="G108" s="38"/>
      <c r="H108" s="71"/>
      <c r="I108" s="38"/>
      <c r="J108" s="38"/>
      <c r="K108" s="38"/>
      <c r="L108" s="38"/>
      <c r="M108" s="38"/>
      <c r="N108" s="38"/>
      <c r="O108" s="38"/>
      <c r="P108" s="38"/>
      <c r="Q108" s="38"/>
      <c r="R108" s="38"/>
      <c r="S108" s="38"/>
      <c r="AC108" s="38"/>
      <c r="AD108" s="38"/>
      <c r="AE108" s="38"/>
      <c r="AF108" s="38"/>
      <c r="AG108" s="38"/>
      <c r="AH108" s="38"/>
      <c r="AI108" s="38"/>
      <c r="AJ108" s="38"/>
      <c r="AK108" s="38"/>
      <c r="AL108" s="38"/>
    </row>
    <row r="109" spans="1:38" ht="12.75" customHeight="1">
      <c r="A109" s="71"/>
      <c r="B109" s="71"/>
      <c r="C109" s="38"/>
      <c r="D109" s="71"/>
      <c r="E109" s="38"/>
      <c r="F109" s="71"/>
      <c r="G109" s="38"/>
      <c r="H109" s="71"/>
      <c r="I109" s="38"/>
      <c r="J109" s="38"/>
      <c r="K109" s="38"/>
      <c r="L109" s="38"/>
      <c r="M109" s="38"/>
      <c r="N109" s="38"/>
      <c r="O109" s="38"/>
      <c r="P109" s="38"/>
      <c r="Q109" s="38"/>
      <c r="R109" s="38"/>
      <c r="S109" s="38"/>
      <c r="AC109" s="38"/>
      <c r="AD109" s="38"/>
      <c r="AE109" s="38"/>
      <c r="AF109" s="38"/>
      <c r="AG109" s="38"/>
      <c r="AH109" s="38"/>
      <c r="AI109" s="38"/>
      <c r="AJ109" s="38"/>
      <c r="AK109" s="38"/>
      <c r="AL109" s="38"/>
    </row>
    <row r="110" spans="1:38">
      <c r="A110" s="77"/>
      <c r="B110" s="78"/>
      <c r="D110" s="71"/>
      <c r="E110" s="38"/>
      <c r="F110" s="71"/>
      <c r="G110" s="38"/>
      <c r="H110" s="71"/>
      <c r="I110" s="38"/>
      <c r="J110" s="38"/>
      <c r="K110" s="38"/>
      <c r="L110" s="38"/>
      <c r="M110" s="38"/>
      <c r="N110" s="38"/>
      <c r="O110" s="38"/>
      <c r="P110" s="38"/>
      <c r="Q110" s="38"/>
      <c r="R110" s="38"/>
      <c r="S110" s="38"/>
      <c r="AC110" s="38"/>
      <c r="AD110" s="38"/>
      <c r="AE110" s="38"/>
      <c r="AF110" s="38"/>
      <c r="AG110" s="38"/>
      <c r="AH110" s="38"/>
      <c r="AI110" s="38"/>
      <c r="AJ110" s="38"/>
      <c r="AK110" s="38"/>
      <c r="AL110" s="38"/>
    </row>
    <row r="111" spans="1:38">
      <c r="D111" s="71"/>
      <c r="E111" s="38"/>
      <c r="F111" s="71"/>
      <c r="G111" s="38"/>
      <c r="H111" s="71"/>
      <c r="I111" s="38"/>
      <c r="J111" s="38"/>
      <c r="K111" s="38"/>
      <c r="L111" s="38"/>
      <c r="M111" s="38"/>
      <c r="N111" s="38"/>
      <c r="O111" s="38"/>
      <c r="P111" s="38"/>
      <c r="Q111" s="38"/>
      <c r="R111" s="38"/>
      <c r="S111" s="38"/>
      <c r="AC111" s="38"/>
      <c r="AD111" s="38"/>
      <c r="AE111" s="38"/>
      <c r="AF111" s="38"/>
      <c r="AG111" s="38"/>
      <c r="AH111" s="38"/>
      <c r="AI111" s="38"/>
      <c r="AJ111" s="38"/>
      <c r="AK111" s="38"/>
      <c r="AL111" s="38"/>
    </row>
    <row r="112" spans="1:38">
      <c r="D112" s="71"/>
      <c r="E112" s="38"/>
      <c r="F112" s="71"/>
      <c r="G112" s="38"/>
      <c r="H112" s="71"/>
      <c r="I112" s="38"/>
      <c r="J112" s="38"/>
      <c r="K112" s="38"/>
      <c r="L112" s="38"/>
      <c r="M112" s="38"/>
      <c r="N112" s="38"/>
      <c r="O112" s="38"/>
      <c r="P112" s="38"/>
      <c r="Q112" s="38"/>
      <c r="R112" s="38"/>
      <c r="S112" s="38"/>
      <c r="AC112" s="38"/>
      <c r="AD112" s="38"/>
      <c r="AE112" s="38"/>
      <c r="AF112" s="38"/>
      <c r="AG112" s="38"/>
      <c r="AH112" s="38"/>
      <c r="AI112" s="38"/>
      <c r="AJ112" s="38"/>
      <c r="AK112" s="38"/>
      <c r="AL112" s="38"/>
    </row>
    <row r="113" spans="1:38">
      <c r="D113" s="71"/>
      <c r="E113" s="38"/>
      <c r="F113" s="71"/>
      <c r="G113" s="38"/>
      <c r="H113" s="71"/>
      <c r="I113" s="38"/>
      <c r="J113" s="38"/>
      <c r="K113" s="38"/>
      <c r="L113" s="38"/>
      <c r="M113" s="38"/>
      <c r="N113" s="38"/>
      <c r="O113" s="38"/>
      <c r="P113" s="38"/>
      <c r="Q113" s="38"/>
      <c r="R113" s="38"/>
      <c r="S113" s="38"/>
      <c r="AC113" s="38"/>
      <c r="AD113" s="38"/>
      <c r="AE113" s="38"/>
      <c r="AF113" s="38"/>
      <c r="AG113" s="38"/>
      <c r="AH113" s="38"/>
      <c r="AI113" s="38"/>
      <c r="AJ113" s="38"/>
      <c r="AK113" s="38"/>
      <c r="AL113" s="38"/>
    </row>
    <row r="114" spans="1:38">
      <c r="D114" s="71"/>
      <c r="E114" s="38"/>
      <c r="F114" s="71"/>
      <c r="G114" s="38"/>
      <c r="H114" s="71"/>
      <c r="I114" s="38"/>
      <c r="J114" s="38"/>
      <c r="K114" s="38"/>
      <c r="L114" s="38"/>
      <c r="M114" s="38"/>
      <c r="N114" s="38"/>
      <c r="O114" s="38"/>
      <c r="P114" s="38"/>
      <c r="Q114" s="38"/>
      <c r="R114" s="38"/>
      <c r="S114" s="38"/>
      <c r="AC114" s="38"/>
      <c r="AD114" s="38"/>
      <c r="AE114" s="38"/>
      <c r="AF114" s="38"/>
      <c r="AG114" s="38"/>
      <c r="AH114" s="38"/>
      <c r="AI114" s="38"/>
      <c r="AJ114" s="38"/>
      <c r="AK114" s="38"/>
      <c r="AL114" s="38"/>
    </row>
    <row r="115" spans="1:38">
      <c r="D115" s="71"/>
      <c r="E115" s="38"/>
      <c r="F115" s="71"/>
      <c r="G115" s="38"/>
      <c r="H115" s="71"/>
      <c r="I115" s="38"/>
      <c r="J115" s="38"/>
      <c r="K115" s="38"/>
      <c r="L115" s="38"/>
      <c r="M115" s="38"/>
      <c r="N115" s="38"/>
      <c r="O115" s="38"/>
      <c r="P115" s="38"/>
      <c r="Q115" s="38"/>
      <c r="R115" s="38"/>
      <c r="S115" s="38"/>
      <c r="AC115" s="38"/>
      <c r="AD115" s="38"/>
      <c r="AE115" s="38"/>
      <c r="AF115" s="38"/>
      <c r="AG115" s="38"/>
      <c r="AH115" s="38"/>
      <c r="AI115" s="38"/>
      <c r="AJ115" s="38"/>
      <c r="AK115" s="38"/>
      <c r="AL115" s="38"/>
    </row>
    <row r="116" spans="1:38">
      <c r="D116" s="71"/>
      <c r="E116" s="38"/>
      <c r="F116" s="71"/>
      <c r="G116" s="38"/>
      <c r="H116" s="71"/>
      <c r="I116" s="38"/>
      <c r="J116" s="38"/>
      <c r="K116" s="38"/>
      <c r="L116" s="38"/>
      <c r="M116" s="38"/>
      <c r="N116" s="38"/>
      <c r="O116" s="38"/>
      <c r="P116" s="38"/>
      <c r="Q116" s="38"/>
      <c r="R116" s="38"/>
      <c r="S116" s="38"/>
      <c r="AC116" s="38"/>
      <c r="AD116" s="38"/>
      <c r="AE116" s="38"/>
      <c r="AF116" s="38"/>
      <c r="AG116" s="38"/>
      <c r="AH116" s="38"/>
      <c r="AI116" s="38"/>
      <c r="AJ116" s="38"/>
      <c r="AK116" s="38"/>
      <c r="AL116" s="38"/>
    </row>
    <row r="117" spans="1:38">
      <c r="D117" s="71"/>
      <c r="E117" s="38"/>
      <c r="F117" s="71"/>
      <c r="G117" s="38"/>
      <c r="H117" s="71"/>
      <c r="I117" s="38"/>
      <c r="J117" s="38"/>
      <c r="K117" s="38"/>
      <c r="L117" s="38"/>
      <c r="M117" s="38"/>
      <c r="N117" s="38"/>
      <c r="O117" s="38"/>
      <c r="P117" s="38"/>
      <c r="Q117" s="38"/>
      <c r="R117" s="38"/>
      <c r="S117" s="38"/>
      <c r="AC117" s="38"/>
      <c r="AD117" s="38"/>
      <c r="AE117" s="38"/>
      <c r="AF117" s="38"/>
      <c r="AG117" s="38"/>
      <c r="AH117" s="38"/>
      <c r="AI117" s="38"/>
      <c r="AJ117" s="38"/>
      <c r="AK117" s="38"/>
      <c r="AL117" s="38"/>
    </row>
    <row r="118" spans="1:38">
      <c r="D118" s="71"/>
      <c r="E118" s="38"/>
      <c r="F118" s="71"/>
      <c r="G118" s="38"/>
      <c r="H118" s="71"/>
      <c r="I118" s="38"/>
      <c r="J118" s="38"/>
      <c r="K118" s="38"/>
      <c r="L118" s="38"/>
      <c r="M118" s="38"/>
      <c r="N118" s="38"/>
      <c r="O118" s="38"/>
      <c r="P118" s="38"/>
      <c r="Q118" s="38"/>
      <c r="R118" s="38"/>
      <c r="S118" s="38"/>
      <c r="AC118" s="38"/>
      <c r="AD118" s="38"/>
      <c r="AE118" s="38"/>
      <c r="AF118" s="38"/>
      <c r="AG118" s="38"/>
      <c r="AH118" s="38"/>
      <c r="AI118" s="38"/>
      <c r="AJ118" s="38"/>
      <c r="AK118" s="38"/>
      <c r="AL118" s="38"/>
    </row>
    <row r="119" spans="1:38">
      <c r="D119" s="79"/>
      <c r="E119" s="79"/>
      <c r="F119" s="79"/>
      <c r="G119" s="79"/>
      <c r="H119" s="79"/>
      <c r="I119" s="79"/>
      <c r="J119" s="79"/>
      <c r="K119" s="79"/>
      <c r="L119" s="79"/>
      <c r="M119" s="79"/>
      <c r="N119" s="79"/>
      <c r="O119" s="79"/>
      <c r="P119" s="79"/>
      <c r="Q119" s="79"/>
      <c r="R119" s="79"/>
      <c r="S119" s="79"/>
      <c r="U119" s="79"/>
      <c r="AC119" s="79"/>
      <c r="AD119" s="79"/>
      <c r="AE119" s="79"/>
      <c r="AF119" s="79"/>
      <c r="AG119" s="79"/>
      <c r="AH119" s="79"/>
      <c r="AI119" s="79"/>
      <c r="AJ119" s="79"/>
      <c r="AK119" s="79"/>
      <c r="AL119" s="79"/>
    </row>
    <row r="120" spans="1:38">
      <c r="D120" s="71"/>
      <c r="E120" s="38"/>
      <c r="F120" s="71"/>
      <c r="G120" s="38"/>
      <c r="H120" s="71"/>
      <c r="I120" s="38"/>
      <c r="J120" s="38"/>
      <c r="K120" s="38"/>
      <c r="L120" s="38"/>
      <c r="M120" s="38"/>
      <c r="N120" s="38"/>
      <c r="O120" s="38"/>
      <c r="P120" s="38"/>
      <c r="Q120" s="38"/>
      <c r="R120" s="38"/>
      <c r="S120" s="38"/>
      <c r="AC120" s="38"/>
      <c r="AD120" s="38"/>
      <c r="AE120" s="38"/>
      <c r="AF120" s="38"/>
      <c r="AG120" s="38"/>
      <c r="AH120" s="38"/>
      <c r="AI120" s="38"/>
      <c r="AJ120" s="38"/>
      <c r="AK120" s="38"/>
      <c r="AL120" s="38"/>
    </row>
    <row r="121" spans="1:38">
      <c r="D121" s="71"/>
      <c r="E121" s="38"/>
      <c r="F121" s="71"/>
      <c r="G121" s="38"/>
      <c r="H121" s="71"/>
      <c r="I121" s="38"/>
      <c r="J121" s="38"/>
      <c r="K121" s="38"/>
      <c r="L121" s="38"/>
      <c r="M121" s="38"/>
      <c r="N121" s="38"/>
      <c r="O121" s="38"/>
      <c r="P121" s="38"/>
      <c r="Q121" s="38"/>
      <c r="R121" s="38"/>
      <c r="S121" s="38"/>
      <c r="AC121" s="38"/>
      <c r="AD121" s="38"/>
      <c r="AE121" s="38"/>
      <c r="AF121" s="38"/>
      <c r="AG121" s="38"/>
      <c r="AH121" s="38"/>
      <c r="AI121" s="38"/>
      <c r="AJ121" s="38"/>
      <c r="AK121" s="38"/>
      <c r="AL121" s="38"/>
    </row>
    <row r="122" spans="1:38">
      <c r="A122" s="15"/>
      <c r="B122" s="48"/>
      <c r="D122" s="71"/>
      <c r="E122" s="38"/>
      <c r="F122" s="71"/>
      <c r="G122" s="38"/>
      <c r="H122" s="71"/>
      <c r="I122" s="38"/>
      <c r="J122" s="38"/>
      <c r="K122" s="38"/>
      <c r="L122" s="38"/>
      <c r="M122" s="38"/>
      <c r="N122" s="38"/>
      <c r="O122" s="38"/>
      <c r="P122" s="38"/>
      <c r="Q122" s="38"/>
      <c r="R122" s="38"/>
      <c r="S122" s="38"/>
      <c r="AC122" s="38"/>
      <c r="AD122" s="38"/>
      <c r="AE122" s="38"/>
      <c r="AF122" s="38"/>
      <c r="AG122" s="38"/>
      <c r="AH122" s="38"/>
      <c r="AI122" s="38"/>
      <c r="AJ122" s="38"/>
      <c r="AK122" s="38"/>
      <c r="AL122" s="38"/>
    </row>
    <row r="123" spans="1:38">
      <c r="A123" s="15"/>
      <c r="B123" s="48"/>
      <c r="D123" s="71"/>
      <c r="E123" s="38"/>
      <c r="F123" s="71"/>
      <c r="G123" s="38"/>
      <c r="H123" s="71"/>
      <c r="I123" s="38"/>
      <c r="J123" s="38"/>
      <c r="K123" s="38"/>
      <c r="L123" s="38"/>
      <c r="M123" s="38"/>
      <c r="N123" s="38"/>
      <c r="O123" s="38"/>
      <c r="P123" s="38"/>
      <c r="Q123" s="38"/>
      <c r="R123" s="38"/>
      <c r="S123" s="38"/>
      <c r="AC123" s="38"/>
      <c r="AD123" s="38"/>
      <c r="AE123" s="38"/>
      <c r="AF123" s="38"/>
      <c r="AG123" s="38"/>
      <c r="AH123" s="38"/>
      <c r="AI123" s="38"/>
      <c r="AJ123" s="38"/>
      <c r="AK123" s="38"/>
      <c r="AL123" s="38"/>
    </row>
    <row r="124" spans="1:38">
      <c r="A124" s="15"/>
      <c r="B124" s="48"/>
      <c r="D124" s="71"/>
      <c r="E124" s="38"/>
      <c r="F124" s="71"/>
      <c r="G124" s="38"/>
      <c r="H124" s="71"/>
      <c r="I124" s="38"/>
      <c r="J124" s="38"/>
      <c r="K124" s="38"/>
      <c r="L124" s="38"/>
      <c r="M124" s="38"/>
      <c r="N124" s="38"/>
      <c r="O124" s="38"/>
      <c r="P124" s="38"/>
      <c r="Q124" s="38"/>
      <c r="R124" s="38"/>
      <c r="S124" s="38"/>
      <c r="AC124" s="38"/>
      <c r="AD124" s="38"/>
      <c r="AE124" s="38"/>
      <c r="AF124" s="38"/>
      <c r="AG124" s="38"/>
      <c r="AH124" s="38"/>
      <c r="AI124" s="38"/>
      <c r="AJ124" s="38"/>
      <c r="AK124" s="38"/>
      <c r="AL124" s="38"/>
    </row>
    <row r="125" spans="1:38">
      <c r="A125" s="15"/>
      <c r="B125" s="48"/>
      <c r="D125" s="71"/>
      <c r="E125" s="38"/>
      <c r="F125" s="71"/>
      <c r="G125" s="38"/>
      <c r="H125" s="71"/>
      <c r="I125" s="38"/>
      <c r="J125" s="38"/>
      <c r="K125" s="38"/>
      <c r="L125" s="38"/>
      <c r="M125" s="38"/>
      <c r="N125" s="38"/>
      <c r="O125" s="38"/>
      <c r="P125" s="38"/>
      <c r="Q125" s="38"/>
      <c r="R125" s="38"/>
      <c r="S125" s="38"/>
      <c r="AC125" s="38"/>
      <c r="AD125" s="38"/>
      <c r="AE125" s="38"/>
      <c r="AF125" s="38"/>
      <c r="AG125" s="38"/>
      <c r="AH125" s="38"/>
      <c r="AI125" s="38"/>
      <c r="AJ125" s="38"/>
      <c r="AK125" s="38"/>
      <c r="AL125" s="38"/>
    </row>
    <row r="126" spans="1:38">
      <c r="A126" s="15"/>
      <c r="B126" s="48"/>
      <c r="D126" s="71"/>
      <c r="E126" s="38"/>
      <c r="F126" s="71"/>
      <c r="G126" s="38"/>
      <c r="H126" s="71"/>
      <c r="I126" s="38"/>
      <c r="J126" s="38"/>
      <c r="K126" s="38"/>
      <c r="L126" s="38"/>
      <c r="M126" s="38"/>
      <c r="N126" s="38"/>
      <c r="O126" s="38"/>
      <c r="P126" s="38"/>
      <c r="Q126" s="38"/>
      <c r="R126" s="38"/>
      <c r="S126" s="38"/>
      <c r="AC126" s="38"/>
      <c r="AD126" s="38"/>
      <c r="AE126" s="38"/>
      <c r="AF126" s="38"/>
      <c r="AG126" s="38"/>
      <c r="AH126" s="38"/>
      <c r="AI126" s="38"/>
      <c r="AJ126" s="38"/>
      <c r="AK126" s="38"/>
      <c r="AL126" s="38"/>
    </row>
    <row r="127" spans="1:38">
      <c r="A127" s="15"/>
      <c r="B127" s="48"/>
      <c r="D127" s="71"/>
      <c r="E127" s="38"/>
      <c r="F127" s="71"/>
      <c r="G127" s="38"/>
      <c r="H127" s="71"/>
      <c r="I127" s="38"/>
      <c r="J127" s="38"/>
      <c r="K127" s="38"/>
      <c r="L127" s="38"/>
      <c r="M127" s="38"/>
      <c r="N127" s="38"/>
      <c r="O127" s="38"/>
      <c r="P127" s="38"/>
      <c r="Q127" s="38"/>
      <c r="R127" s="38"/>
      <c r="S127" s="38"/>
      <c r="AC127" s="38"/>
      <c r="AD127" s="38"/>
      <c r="AE127" s="38"/>
      <c r="AF127" s="38"/>
      <c r="AG127" s="38"/>
      <c r="AH127" s="38"/>
      <c r="AI127" s="38"/>
      <c r="AJ127" s="38"/>
      <c r="AK127" s="38"/>
      <c r="AL127" s="38"/>
    </row>
    <row r="128" spans="1:38">
      <c r="A128" s="15"/>
      <c r="B128" s="48"/>
      <c r="D128" s="71"/>
      <c r="E128" s="38"/>
      <c r="F128" s="71"/>
      <c r="G128" s="38"/>
      <c r="H128" s="71"/>
      <c r="I128" s="38"/>
      <c r="J128" s="38"/>
      <c r="K128" s="38"/>
      <c r="L128" s="38"/>
      <c r="M128" s="38"/>
      <c r="N128" s="38"/>
      <c r="O128" s="38"/>
      <c r="P128" s="38"/>
      <c r="Q128" s="38"/>
      <c r="R128" s="38"/>
      <c r="S128" s="38"/>
      <c r="AC128" s="38"/>
      <c r="AD128" s="38"/>
      <c r="AE128" s="38"/>
      <c r="AF128" s="38"/>
      <c r="AG128" s="38"/>
      <c r="AH128" s="38"/>
      <c r="AI128" s="38"/>
      <c r="AJ128" s="38"/>
      <c r="AK128" s="38"/>
      <c r="AL128" s="38"/>
    </row>
    <row r="129" spans="1:38">
      <c r="A129" s="15"/>
      <c r="B129" s="48"/>
      <c r="D129" s="71"/>
      <c r="E129" s="38"/>
      <c r="F129" s="71"/>
      <c r="G129" s="38"/>
      <c r="H129" s="71"/>
      <c r="I129" s="38"/>
      <c r="J129" s="38"/>
      <c r="K129" s="38"/>
      <c r="L129" s="38"/>
      <c r="M129" s="38"/>
      <c r="N129" s="38"/>
      <c r="O129" s="38"/>
      <c r="P129" s="38"/>
      <c r="Q129" s="38"/>
      <c r="R129" s="38"/>
      <c r="S129" s="38"/>
      <c r="AC129" s="38"/>
      <c r="AD129" s="38"/>
      <c r="AE129" s="38"/>
      <c r="AF129" s="38"/>
      <c r="AG129" s="38"/>
      <c r="AH129" s="38"/>
      <c r="AI129" s="38"/>
      <c r="AJ129" s="38"/>
      <c r="AK129" s="38"/>
      <c r="AL129" s="38"/>
    </row>
    <row r="130" spans="1:38">
      <c r="A130" s="77"/>
      <c r="B130" s="93"/>
      <c r="C130" s="93"/>
      <c r="D130" s="71"/>
      <c r="E130" s="38"/>
      <c r="F130" s="71"/>
      <c r="G130" s="38"/>
      <c r="H130" s="71"/>
      <c r="I130" s="38"/>
      <c r="J130" s="38"/>
      <c r="K130" s="38"/>
      <c r="L130" s="38"/>
      <c r="M130" s="38"/>
      <c r="N130" s="38"/>
      <c r="O130" s="38"/>
      <c r="P130" s="38"/>
      <c r="Q130" s="38"/>
      <c r="R130" s="38"/>
      <c r="S130" s="38"/>
      <c r="AC130" s="38"/>
      <c r="AD130" s="38"/>
      <c r="AE130" s="38"/>
      <c r="AF130" s="38"/>
      <c r="AG130" s="38"/>
      <c r="AH130" s="38"/>
      <c r="AI130" s="38"/>
      <c r="AJ130" s="38"/>
      <c r="AK130" s="38"/>
      <c r="AL130" s="38"/>
    </row>
    <row r="131" spans="1:38">
      <c r="A131" s="77"/>
      <c r="B131" s="93"/>
      <c r="C131" s="93"/>
      <c r="D131" s="71"/>
      <c r="E131" s="38"/>
      <c r="F131" s="71"/>
      <c r="G131" s="38"/>
      <c r="H131" s="71"/>
      <c r="I131" s="38"/>
      <c r="J131" s="38"/>
      <c r="K131" s="38"/>
      <c r="L131" s="38"/>
      <c r="M131" s="38"/>
      <c r="N131" s="38"/>
      <c r="O131" s="38"/>
      <c r="P131" s="38"/>
      <c r="Q131" s="38"/>
      <c r="R131" s="38"/>
      <c r="S131" s="38"/>
      <c r="AC131" s="38"/>
      <c r="AD131" s="38"/>
      <c r="AE131" s="38"/>
      <c r="AF131" s="38"/>
      <c r="AG131" s="38"/>
      <c r="AH131" s="38"/>
      <c r="AI131" s="38"/>
      <c r="AJ131" s="38"/>
      <c r="AK131" s="38"/>
      <c r="AL131" s="38"/>
    </row>
    <row r="132" spans="1:38">
      <c r="A132" s="71"/>
      <c r="B132" s="71"/>
      <c r="C132" s="38"/>
      <c r="D132" s="71"/>
      <c r="E132" s="38"/>
      <c r="F132" s="71"/>
      <c r="G132" s="38"/>
      <c r="H132" s="71"/>
      <c r="I132" s="38"/>
      <c r="J132" s="38"/>
      <c r="K132" s="38"/>
      <c r="L132" s="38"/>
      <c r="M132" s="38"/>
      <c r="N132" s="38"/>
      <c r="O132" s="38"/>
      <c r="P132" s="38"/>
      <c r="Q132" s="38"/>
      <c r="R132" s="38"/>
      <c r="S132" s="38"/>
      <c r="AC132" s="38"/>
      <c r="AD132" s="38"/>
      <c r="AE132" s="38"/>
      <c r="AF132" s="38"/>
      <c r="AG132" s="38"/>
      <c r="AH132" s="38"/>
      <c r="AI132" s="38"/>
      <c r="AJ132" s="38"/>
      <c r="AK132" s="38"/>
      <c r="AL132" s="38"/>
    </row>
    <row r="133" spans="1:38">
      <c r="A133" s="71"/>
      <c r="B133" s="71"/>
      <c r="C133" s="38"/>
      <c r="D133" s="71"/>
      <c r="E133" s="38"/>
      <c r="F133" s="71"/>
      <c r="G133" s="38"/>
      <c r="H133" s="71"/>
      <c r="I133" s="38"/>
      <c r="J133" s="38"/>
      <c r="K133" s="38"/>
      <c r="L133" s="38"/>
      <c r="M133" s="38"/>
      <c r="N133" s="38"/>
      <c r="O133" s="38"/>
      <c r="P133" s="38"/>
      <c r="Q133" s="38"/>
      <c r="R133" s="38"/>
      <c r="S133" s="38"/>
      <c r="AC133" s="38"/>
      <c r="AD133" s="38"/>
      <c r="AE133" s="38"/>
      <c r="AF133" s="38"/>
      <c r="AG133" s="38"/>
      <c r="AH133" s="38"/>
      <c r="AI133" s="38"/>
      <c r="AJ133" s="38"/>
      <c r="AK133" s="38"/>
      <c r="AL133" s="38"/>
    </row>
    <row r="134" spans="1:38">
      <c r="A134" s="71"/>
      <c r="B134" s="71"/>
      <c r="C134" s="38"/>
      <c r="D134" s="71"/>
      <c r="E134" s="38"/>
      <c r="F134" s="71"/>
      <c r="G134" s="38"/>
      <c r="H134" s="71"/>
      <c r="I134" s="38"/>
      <c r="J134" s="38"/>
      <c r="K134" s="38"/>
      <c r="L134" s="38"/>
      <c r="M134" s="38"/>
      <c r="N134" s="38"/>
      <c r="O134" s="38"/>
      <c r="P134" s="38"/>
      <c r="Q134" s="38"/>
      <c r="R134" s="38"/>
      <c r="S134" s="38"/>
      <c r="AC134" s="38"/>
      <c r="AD134" s="38"/>
      <c r="AE134" s="38"/>
      <c r="AF134" s="38"/>
      <c r="AG134" s="38"/>
      <c r="AH134" s="38"/>
      <c r="AI134" s="38"/>
      <c r="AJ134" s="38"/>
      <c r="AK134" s="38"/>
      <c r="AL134" s="38"/>
    </row>
    <row r="135" spans="1:38">
      <c r="A135" s="71"/>
      <c r="B135" s="71"/>
      <c r="C135" s="38"/>
      <c r="D135" s="71"/>
      <c r="E135" s="38"/>
      <c r="F135" s="71"/>
      <c r="G135" s="38"/>
      <c r="H135" s="71"/>
      <c r="I135" s="38"/>
      <c r="J135" s="38"/>
      <c r="K135" s="38"/>
      <c r="L135" s="38"/>
      <c r="M135" s="38"/>
      <c r="N135" s="38"/>
      <c r="O135" s="38"/>
      <c r="P135" s="38"/>
      <c r="Q135" s="38"/>
      <c r="R135" s="38"/>
      <c r="S135" s="38"/>
      <c r="AC135" s="38"/>
      <c r="AD135" s="38"/>
      <c r="AE135" s="38"/>
      <c r="AF135" s="38"/>
      <c r="AG135" s="38"/>
      <c r="AH135" s="38"/>
      <c r="AI135" s="38"/>
      <c r="AJ135" s="38"/>
      <c r="AK135" s="38"/>
      <c r="AL135" s="38"/>
    </row>
    <row r="136" spans="1:38">
      <c r="A136" s="71"/>
      <c r="B136" s="71"/>
      <c r="C136" s="38"/>
      <c r="D136" s="71"/>
      <c r="E136" s="38"/>
      <c r="F136" s="71"/>
      <c r="G136" s="38"/>
      <c r="H136" s="71"/>
      <c r="I136" s="38"/>
      <c r="J136" s="38"/>
      <c r="K136" s="38"/>
      <c r="L136" s="38"/>
      <c r="M136" s="38"/>
      <c r="N136" s="38"/>
      <c r="O136" s="38"/>
      <c r="P136" s="38"/>
      <c r="Q136" s="38"/>
      <c r="R136" s="38"/>
      <c r="S136" s="38"/>
      <c r="AC136" s="38"/>
      <c r="AD136" s="38"/>
      <c r="AE136" s="38"/>
      <c r="AF136" s="38"/>
      <c r="AG136" s="38"/>
      <c r="AH136" s="38"/>
      <c r="AI136" s="38"/>
      <c r="AJ136" s="38"/>
      <c r="AK136" s="38"/>
      <c r="AL136" s="38"/>
    </row>
    <row r="137" spans="1:38">
      <c r="A137" s="71"/>
      <c r="B137" s="71"/>
      <c r="C137" s="38"/>
      <c r="D137" s="71"/>
      <c r="E137" s="38"/>
      <c r="F137" s="71"/>
      <c r="G137" s="38"/>
      <c r="H137" s="71"/>
      <c r="I137" s="38"/>
      <c r="J137" s="38"/>
      <c r="K137" s="38"/>
      <c r="L137" s="38"/>
      <c r="M137" s="38"/>
      <c r="N137" s="38"/>
      <c r="O137" s="38"/>
      <c r="P137" s="38"/>
      <c r="Q137" s="38"/>
      <c r="R137" s="38"/>
      <c r="S137" s="38"/>
      <c r="AC137" s="38"/>
      <c r="AD137" s="38"/>
      <c r="AE137" s="38"/>
      <c r="AF137" s="38"/>
      <c r="AG137" s="38"/>
      <c r="AH137" s="38"/>
      <c r="AI137" s="38"/>
      <c r="AJ137" s="38"/>
      <c r="AK137" s="38"/>
      <c r="AL137" s="38"/>
    </row>
    <row r="138" spans="1:38">
      <c r="A138" s="71"/>
      <c r="B138" s="71"/>
      <c r="C138" s="38"/>
      <c r="D138" s="71"/>
      <c r="E138" s="38"/>
      <c r="F138" s="71"/>
      <c r="G138" s="38"/>
      <c r="H138" s="71"/>
      <c r="I138" s="38"/>
      <c r="J138" s="38"/>
      <c r="K138" s="38"/>
      <c r="L138" s="38"/>
      <c r="M138" s="38"/>
      <c r="N138" s="38"/>
      <c r="O138" s="38"/>
      <c r="P138" s="38"/>
      <c r="Q138" s="38"/>
      <c r="R138" s="38"/>
      <c r="S138" s="38"/>
      <c r="AC138" s="38"/>
      <c r="AD138" s="38"/>
      <c r="AE138" s="38"/>
      <c r="AF138" s="38"/>
      <c r="AG138" s="38"/>
      <c r="AH138" s="38"/>
      <c r="AI138" s="38"/>
      <c r="AJ138" s="38"/>
      <c r="AK138" s="38"/>
      <c r="AL138" s="38"/>
    </row>
    <row r="139" spans="1:38">
      <c r="A139" s="71"/>
      <c r="B139" s="71"/>
      <c r="C139" s="38"/>
      <c r="D139" s="71"/>
      <c r="E139" s="38"/>
      <c r="F139" s="71"/>
      <c r="G139" s="38"/>
      <c r="H139" s="71"/>
      <c r="I139" s="38"/>
      <c r="J139" s="38"/>
      <c r="K139" s="38"/>
      <c r="L139" s="38"/>
      <c r="M139" s="38"/>
      <c r="N139" s="38"/>
      <c r="O139" s="38"/>
      <c r="P139" s="38"/>
      <c r="Q139" s="38"/>
      <c r="R139" s="38"/>
      <c r="S139" s="38"/>
      <c r="AC139" s="38"/>
      <c r="AD139" s="38"/>
      <c r="AE139" s="38"/>
      <c r="AF139" s="38"/>
      <c r="AG139" s="38"/>
      <c r="AH139" s="38"/>
      <c r="AI139" s="38"/>
      <c r="AJ139" s="38"/>
      <c r="AK139" s="38"/>
      <c r="AL139" s="38"/>
    </row>
    <row r="140" spans="1:38">
      <c r="A140" s="71"/>
      <c r="B140" s="71"/>
      <c r="C140" s="38"/>
      <c r="D140" s="71"/>
      <c r="E140" s="38"/>
      <c r="F140" s="71"/>
      <c r="G140" s="38"/>
      <c r="H140" s="71"/>
      <c r="I140" s="38"/>
      <c r="J140" s="38"/>
      <c r="K140" s="38"/>
      <c r="L140" s="38"/>
      <c r="M140" s="38"/>
      <c r="N140" s="38"/>
      <c r="O140" s="38"/>
      <c r="P140" s="38"/>
      <c r="Q140" s="38"/>
      <c r="R140" s="38"/>
      <c r="S140" s="38"/>
      <c r="AC140" s="38"/>
      <c r="AD140" s="38"/>
      <c r="AE140" s="38"/>
      <c r="AF140" s="38"/>
      <c r="AG140" s="38"/>
      <c r="AH140" s="38"/>
      <c r="AI140" s="38"/>
      <c r="AJ140" s="38"/>
      <c r="AK140" s="38"/>
      <c r="AL140" s="38"/>
    </row>
    <row r="141" spans="1:38">
      <c r="A141" s="71"/>
      <c r="B141" s="71"/>
      <c r="C141" s="38"/>
      <c r="D141" s="71"/>
      <c r="E141" s="38"/>
      <c r="F141" s="71"/>
      <c r="G141" s="38"/>
      <c r="H141" s="71"/>
      <c r="I141" s="38"/>
      <c r="J141" s="38"/>
      <c r="K141" s="38"/>
      <c r="L141" s="38"/>
      <c r="M141" s="38"/>
      <c r="N141" s="38"/>
      <c r="O141" s="38"/>
      <c r="P141" s="38"/>
      <c r="Q141" s="38"/>
      <c r="R141" s="38"/>
      <c r="S141" s="38"/>
      <c r="AC141" s="38"/>
      <c r="AD141" s="38"/>
      <c r="AE141" s="38"/>
      <c r="AF141" s="38"/>
      <c r="AG141" s="38"/>
      <c r="AH141" s="38"/>
      <c r="AI141" s="38"/>
      <c r="AJ141" s="38"/>
      <c r="AK141" s="38"/>
      <c r="AL141" s="38"/>
    </row>
    <row r="142" spans="1:38">
      <c r="A142" s="71"/>
      <c r="B142" s="71"/>
      <c r="C142" s="38"/>
      <c r="D142" s="71"/>
      <c r="E142" s="38"/>
      <c r="F142" s="71"/>
      <c r="G142" s="38"/>
      <c r="H142" s="71"/>
      <c r="I142" s="38"/>
      <c r="J142" s="38"/>
      <c r="K142" s="38"/>
      <c r="L142" s="38"/>
      <c r="M142" s="38"/>
      <c r="N142" s="38"/>
      <c r="O142" s="38"/>
      <c r="P142" s="38"/>
      <c r="Q142" s="38"/>
      <c r="R142" s="38"/>
      <c r="S142" s="38"/>
      <c r="AC142" s="38"/>
      <c r="AD142" s="38"/>
      <c r="AE142" s="38"/>
      <c r="AF142" s="38"/>
      <c r="AG142" s="38"/>
      <c r="AH142" s="38"/>
      <c r="AI142" s="38"/>
      <c r="AJ142" s="38"/>
      <c r="AK142" s="38"/>
      <c r="AL142" s="38"/>
    </row>
    <row r="143" spans="1:38">
      <c r="A143" s="71"/>
      <c r="B143" s="71"/>
      <c r="C143" s="38"/>
      <c r="D143" s="71"/>
      <c r="E143" s="38"/>
      <c r="F143" s="71"/>
      <c r="G143" s="38"/>
      <c r="H143" s="71"/>
      <c r="I143" s="38"/>
      <c r="J143" s="38"/>
      <c r="K143" s="38"/>
      <c r="L143" s="38"/>
      <c r="M143" s="38"/>
      <c r="N143" s="38"/>
      <c r="O143" s="38"/>
      <c r="P143" s="38"/>
      <c r="Q143" s="38"/>
      <c r="R143" s="38"/>
      <c r="S143" s="38"/>
      <c r="AC143" s="38"/>
      <c r="AD143" s="38"/>
      <c r="AE143" s="38"/>
      <c r="AF143" s="38"/>
      <c r="AG143" s="38"/>
      <c r="AH143" s="38"/>
      <c r="AI143" s="38"/>
      <c r="AJ143" s="38"/>
      <c r="AK143" s="38"/>
      <c r="AL143" s="38"/>
    </row>
    <row r="144" spans="1:38">
      <c r="A144" s="71"/>
      <c r="B144" s="71"/>
      <c r="C144" s="38"/>
      <c r="D144" s="71"/>
      <c r="E144" s="38"/>
      <c r="F144" s="71"/>
      <c r="G144" s="38"/>
      <c r="H144" s="71"/>
      <c r="I144" s="38"/>
      <c r="J144" s="38"/>
      <c r="K144" s="38"/>
      <c r="L144" s="38"/>
      <c r="M144" s="38"/>
      <c r="N144" s="38"/>
      <c r="O144" s="38"/>
      <c r="P144" s="38"/>
      <c r="Q144" s="38"/>
      <c r="R144" s="38"/>
      <c r="S144" s="38"/>
      <c r="AC144" s="38"/>
      <c r="AD144" s="38"/>
      <c r="AE144" s="38"/>
      <c r="AF144" s="38"/>
      <c r="AG144" s="38"/>
      <c r="AH144" s="38"/>
      <c r="AI144" s="38"/>
      <c r="AJ144" s="38"/>
      <c r="AK144" s="38"/>
      <c r="AL144" s="38"/>
    </row>
    <row r="145" spans="1:38">
      <c r="A145" s="71"/>
      <c r="B145" s="71"/>
      <c r="C145" s="38"/>
      <c r="D145" s="71"/>
      <c r="E145" s="38"/>
      <c r="F145" s="71"/>
      <c r="G145" s="38"/>
      <c r="H145" s="71"/>
      <c r="I145" s="38"/>
      <c r="J145" s="38"/>
      <c r="K145" s="38"/>
      <c r="L145" s="38"/>
      <c r="M145" s="38"/>
      <c r="N145" s="38"/>
      <c r="O145" s="38"/>
      <c r="P145" s="38"/>
      <c r="Q145" s="38"/>
      <c r="R145" s="38"/>
      <c r="S145" s="38"/>
      <c r="AC145" s="38"/>
      <c r="AD145" s="38"/>
      <c r="AE145" s="38"/>
      <c r="AF145" s="38"/>
      <c r="AG145" s="38"/>
      <c r="AH145" s="38"/>
      <c r="AI145" s="38"/>
      <c r="AJ145" s="38"/>
      <c r="AK145" s="38"/>
      <c r="AL145" s="38"/>
    </row>
    <row r="146" spans="1:38">
      <c r="A146" s="71"/>
      <c r="B146" s="71"/>
      <c r="C146" s="38"/>
      <c r="D146" s="71"/>
      <c r="E146" s="38"/>
      <c r="F146" s="71"/>
      <c r="G146" s="38"/>
      <c r="H146" s="71"/>
      <c r="I146" s="38"/>
      <c r="J146" s="38"/>
      <c r="K146" s="38"/>
      <c r="L146" s="38"/>
      <c r="M146" s="38"/>
      <c r="N146" s="38"/>
      <c r="O146" s="38"/>
      <c r="P146" s="38"/>
      <c r="Q146" s="38"/>
      <c r="R146" s="38"/>
      <c r="S146" s="38"/>
      <c r="AC146" s="38"/>
      <c r="AD146" s="38"/>
      <c r="AE146" s="38"/>
      <c r="AF146" s="38"/>
      <c r="AG146" s="38"/>
      <c r="AH146" s="38"/>
      <c r="AI146" s="38"/>
      <c r="AJ146" s="38"/>
      <c r="AK146" s="38"/>
      <c r="AL146" s="38"/>
    </row>
    <row r="147" spans="1:38">
      <c r="A147" s="71"/>
      <c r="B147" s="71"/>
      <c r="C147" s="38"/>
      <c r="D147" s="71"/>
      <c r="E147" s="38"/>
      <c r="F147" s="71"/>
      <c r="G147" s="38"/>
      <c r="H147" s="71"/>
      <c r="I147" s="38"/>
      <c r="J147" s="38"/>
      <c r="K147" s="38"/>
      <c r="L147" s="38"/>
      <c r="M147" s="38"/>
      <c r="N147" s="38"/>
      <c r="O147" s="38"/>
      <c r="P147" s="38"/>
      <c r="Q147" s="38"/>
      <c r="R147" s="38"/>
      <c r="S147" s="38"/>
      <c r="AC147" s="38"/>
      <c r="AD147" s="38"/>
      <c r="AE147" s="38"/>
      <c r="AF147" s="38"/>
      <c r="AG147" s="38"/>
      <c r="AH147" s="38"/>
      <c r="AI147" s="38"/>
      <c r="AJ147" s="38"/>
      <c r="AK147" s="38"/>
      <c r="AL147" s="38"/>
    </row>
    <row r="148" spans="1:38">
      <c r="A148" s="71"/>
      <c r="B148" s="71"/>
      <c r="C148" s="38"/>
      <c r="D148" s="71"/>
      <c r="E148" s="38"/>
      <c r="F148" s="71"/>
      <c r="G148" s="38"/>
      <c r="H148" s="71"/>
      <c r="I148" s="38"/>
      <c r="J148" s="38"/>
      <c r="K148" s="38"/>
      <c r="L148" s="38"/>
      <c r="M148" s="38"/>
      <c r="N148" s="38"/>
      <c r="O148" s="38"/>
      <c r="P148" s="38"/>
      <c r="Q148" s="38"/>
      <c r="R148" s="38"/>
      <c r="S148" s="38"/>
      <c r="AC148" s="38"/>
      <c r="AD148" s="38"/>
      <c r="AE148" s="38"/>
      <c r="AF148" s="38"/>
      <c r="AG148" s="38"/>
      <c r="AH148" s="38"/>
      <c r="AI148" s="38"/>
      <c r="AJ148" s="38"/>
      <c r="AK148" s="38"/>
      <c r="AL148" s="38"/>
    </row>
    <row r="149" spans="1:38">
      <c r="A149" s="71"/>
      <c r="B149" s="71"/>
      <c r="C149" s="38"/>
      <c r="D149" s="71"/>
      <c r="E149" s="38"/>
      <c r="F149" s="71"/>
      <c r="G149" s="38"/>
      <c r="H149" s="71"/>
      <c r="I149" s="38"/>
      <c r="J149" s="38"/>
      <c r="K149" s="38"/>
      <c r="L149" s="38"/>
      <c r="M149" s="38"/>
      <c r="N149" s="38"/>
      <c r="O149" s="38"/>
      <c r="P149" s="38"/>
      <c r="Q149" s="38"/>
      <c r="R149" s="38"/>
      <c r="S149" s="38"/>
      <c r="AC149" s="38"/>
      <c r="AD149" s="38"/>
      <c r="AE149" s="38"/>
      <c r="AF149" s="38"/>
      <c r="AG149" s="38"/>
      <c r="AH149" s="38"/>
      <c r="AI149" s="38"/>
      <c r="AJ149" s="38"/>
      <c r="AK149" s="38"/>
      <c r="AL149" s="38"/>
    </row>
    <row r="150" spans="1:38">
      <c r="A150" s="71"/>
      <c r="B150" s="71"/>
      <c r="C150" s="38"/>
      <c r="D150" s="71"/>
      <c r="E150" s="38"/>
      <c r="F150" s="71"/>
      <c r="G150" s="38"/>
      <c r="H150" s="71"/>
      <c r="I150" s="38"/>
      <c r="J150" s="38"/>
      <c r="K150" s="38"/>
      <c r="L150" s="38"/>
      <c r="M150" s="38"/>
      <c r="N150" s="38"/>
      <c r="O150" s="38"/>
      <c r="P150" s="38"/>
      <c r="Q150" s="38"/>
      <c r="R150" s="38"/>
      <c r="S150" s="38"/>
      <c r="AC150" s="38"/>
      <c r="AD150" s="38"/>
      <c r="AE150" s="38"/>
      <c r="AF150" s="38"/>
      <c r="AG150" s="38"/>
      <c r="AH150" s="38"/>
      <c r="AI150" s="38"/>
      <c r="AJ150" s="38"/>
      <c r="AK150" s="38"/>
      <c r="AL150" s="38"/>
    </row>
    <row r="151" spans="1:38">
      <c r="A151" s="71"/>
      <c r="B151" s="71"/>
      <c r="C151" s="38"/>
      <c r="D151" s="71"/>
      <c r="E151" s="38"/>
      <c r="F151" s="71"/>
      <c r="G151" s="38"/>
      <c r="H151" s="71"/>
      <c r="I151" s="38"/>
      <c r="J151" s="38"/>
      <c r="K151" s="38"/>
      <c r="L151" s="38"/>
      <c r="M151" s="38"/>
      <c r="N151" s="38"/>
      <c r="O151" s="38"/>
      <c r="P151" s="38"/>
      <c r="Q151" s="38"/>
      <c r="R151" s="38"/>
      <c r="S151" s="38"/>
      <c r="AC151" s="38"/>
      <c r="AD151" s="38"/>
      <c r="AE151" s="38"/>
      <c r="AF151" s="38"/>
      <c r="AG151" s="38"/>
      <c r="AH151" s="38"/>
      <c r="AI151" s="38"/>
      <c r="AJ151" s="38"/>
      <c r="AK151" s="38"/>
      <c r="AL151" s="38"/>
    </row>
    <row r="152" spans="1:38">
      <c r="A152" s="71"/>
      <c r="B152" s="71"/>
      <c r="C152" s="38"/>
      <c r="D152" s="71"/>
      <c r="E152" s="38"/>
      <c r="F152" s="71"/>
      <c r="G152" s="38"/>
      <c r="H152" s="71"/>
      <c r="I152" s="38"/>
      <c r="J152" s="38"/>
      <c r="K152" s="38"/>
      <c r="L152" s="38"/>
      <c r="M152" s="38"/>
      <c r="N152" s="38"/>
      <c r="O152" s="38"/>
      <c r="P152" s="38"/>
      <c r="Q152" s="38"/>
      <c r="R152" s="38"/>
      <c r="S152" s="38"/>
      <c r="AC152" s="38"/>
      <c r="AD152" s="38"/>
      <c r="AE152" s="38"/>
      <c r="AF152" s="38"/>
      <c r="AG152" s="38"/>
      <c r="AH152" s="38"/>
      <c r="AI152" s="38"/>
      <c r="AJ152" s="38"/>
      <c r="AK152" s="38"/>
      <c r="AL152" s="38"/>
    </row>
    <row r="153" spans="1:38">
      <c r="A153" s="71"/>
      <c r="B153" s="71"/>
      <c r="C153" s="38"/>
      <c r="D153" s="71"/>
      <c r="E153" s="38"/>
      <c r="F153" s="71"/>
      <c r="G153" s="38"/>
      <c r="H153" s="71"/>
      <c r="I153" s="38"/>
      <c r="J153" s="38"/>
      <c r="K153" s="38"/>
      <c r="L153" s="38"/>
      <c r="M153" s="38"/>
      <c r="N153" s="38"/>
      <c r="O153" s="38"/>
      <c r="P153" s="38"/>
      <c r="Q153" s="38"/>
      <c r="R153" s="38"/>
      <c r="S153" s="38"/>
      <c r="AC153" s="38"/>
      <c r="AD153" s="38"/>
      <c r="AE153" s="38"/>
      <c r="AF153" s="38"/>
      <c r="AG153" s="38"/>
      <c r="AH153" s="38"/>
      <c r="AI153" s="38"/>
      <c r="AJ153" s="38"/>
      <c r="AK153" s="38"/>
      <c r="AL153" s="38"/>
    </row>
    <row r="154" spans="1:38">
      <c r="A154" s="71"/>
      <c r="B154" s="71"/>
      <c r="C154" s="38"/>
      <c r="D154" s="71"/>
      <c r="E154" s="38"/>
      <c r="F154" s="71"/>
      <c r="G154" s="38"/>
      <c r="H154" s="71"/>
      <c r="I154" s="38"/>
      <c r="J154" s="38"/>
      <c r="K154" s="38"/>
      <c r="L154" s="38"/>
      <c r="M154" s="38"/>
      <c r="N154" s="38"/>
      <c r="O154" s="38"/>
      <c r="P154" s="38"/>
      <c r="Q154" s="38"/>
      <c r="R154" s="38"/>
      <c r="S154" s="38"/>
      <c r="AC154" s="38"/>
      <c r="AD154" s="38"/>
      <c r="AE154" s="38"/>
      <c r="AF154" s="38"/>
      <c r="AG154" s="38"/>
      <c r="AH154" s="38"/>
      <c r="AI154" s="38"/>
      <c r="AJ154" s="38"/>
      <c r="AK154" s="38"/>
      <c r="AL154" s="38"/>
    </row>
    <row r="155" spans="1:38">
      <c r="A155" s="71"/>
      <c r="B155" s="71"/>
      <c r="C155" s="38"/>
      <c r="D155" s="71"/>
      <c r="E155" s="38"/>
      <c r="F155" s="71"/>
      <c r="G155" s="38"/>
      <c r="H155" s="71"/>
      <c r="I155" s="38"/>
      <c r="J155" s="38"/>
      <c r="K155" s="38"/>
      <c r="L155" s="38"/>
      <c r="M155" s="38"/>
      <c r="N155" s="38"/>
      <c r="O155" s="38"/>
      <c r="P155" s="38"/>
      <c r="Q155" s="38"/>
      <c r="R155" s="38"/>
      <c r="S155" s="38"/>
      <c r="AC155" s="38"/>
      <c r="AD155" s="38"/>
      <c r="AE155" s="38"/>
      <c r="AF155" s="38"/>
      <c r="AG155" s="38"/>
      <c r="AH155" s="38"/>
      <c r="AI155" s="38"/>
      <c r="AJ155" s="38"/>
      <c r="AK155" s="38"/>
      <c r="AL155" s="38"/>
    </row>
    <row r="156" spans="1:38">
      <c r="A156" s="71"/>
      <c r="B156" s="71"/>
      <c r="C156" s="38"/>
      <c r="D156" s="71"/>
      <c r="E156" s="38"/>
      <c r="F156" s="71"/>
      <c r="G156" s="38"/>
      <c r="H156" s="71"/>
      <c r="I156" s="38"/>
      <c r="J156" s="38"/>
      <c r="K156" s="38"/>
      <c r="L156" s="38"/>
      <c r="M156" s="38"/>
      <c r="N156" s="38"/>
      <c r="O156" s="38"/>
      <c r="P156" s="38"/>
      <c r="Q156" s="38"/>
      <c r="R156" s="38"/>
      <c r="S156" s="38"/>
      <c r="AC156" s="38"/>
      <c r="AD156" s="38"/>
      <c r="AE156" s="38"/>
      <c r="AF156" s="38"/>
      <c r="AG156" s="38"/>
      <c r="AH156" s="38"/>
      <c r="AI156" s="38"/>
      <c r="AJ156" s="38"/>
      <c r="AK156" s="38"/>
      <c r="AL156" s="38"/>
    </row>
    <row r="157" spans="1:38">
      <c r="A157" s="71"/>
      <c r="B157" s="71"/>
      <c r="C157" s="38"/>
      <c r="D157" s="71"/>
      <c r="E157" s="38"/>
      <c r="F157" s="71"/>
      <c r="G157" s="38"/>
      <c r="H157" s="71"/>
      <c r="I157" s="38"/>
      <c r="J157" s="38"/>
      <c r="K157" s="38"/>
      <c r="L157" s="38"/>
      <c r="M157" s="38"/>
      <c r="N157" s="38"/>
      <c r="O157" s="38"/>
      <c r="P157" s="38"/>
      <c r="Q157" s="38"/>
      <c r="R157" s="38"/>
      <c r="S157" s="38"/>
      <c r="AC157" s="38"/>
      <c r="AD157" s="38"/>
      <c r="AE157" s="38"/>
      <c r="AF157" s="38"/>
      <c r="AG157" s="38"/>
      <c r="AH157" s="38"/>
      <c r="AI157" s="38"/>
      <c r="AJ157" s="38"/>
      <c r="AK157" s="38"/>
      <c r="AL157" s="38"/>
    </row>
    <row r="158" spans="1:38">
      <c r="A158" s="71"/>
      <c r="B158" s="71"/>
      <c r="C158" s="38"/>
      <c r="D158" s="71"/>
      <c r="E158" s="38"/>
      <c r="F158" s="71"/>
      <c r="G158" s="38"/>
      <c r="H158" s="71"/>
      <c r="I158" s="38"/>
      <c r="J158" s="38"/>
      <c r="K158" s="38"/>
      <c r="L158" s="38"/>
      <c r="M158" s="38"/>
      <c r="N158" s="38"/>
      <c r="O158" s="38"/>
      <c r="P158" s="38"/>
      <c r="Q158" s="38"/>
      <c r="R158" s="38"/>
      <c r="S158" s="38"/>
      <c r="AC158" s="38"/>
      <c r="AD158" s="38"/>
      <c r="AE158" s="38"/>
      <c r="AF158" s="38"/>
      <c r="AG158" s="38"/>
      <c r="AH158" s="38"/>
      <c r="AI158" s="38"/>
      <c r="AJ158" s="38"/>
      <c r="AK158" s="38"/>
      <c r="AL158" s="38"/>
    </row>
    <row r="159" spans="1:38">
      <c r="A159" s="71"/>
      <c r="B159" s="71"/>
      <c r="C159" s="38"/>
      <c r="D159" s="71"/>
      <c r="E159" s="38"/>
      <c r="F159" s="71"/>
      <c r="G159" s="38"/>
      <c r="H159" s="71"/>
      <c r="I159" s="38"/>
      <c r="J159" s="38"/>
      <c r="K159" s="38"/>
      <c r="L159" s="38"/>
      <c r="M159" s="38"/>
      <c r="N159" s="38"/>
      <c r="O159" s="38"/>
      <c r="P159" s="38"/>
      <c r="Q159" s="38"/>
      <c r="R159" s="38"/>
      <c r="S159" s="38"/>
      <c r="AC159" s="38"/>
      <c r="AD159" s="38"/>
      <c r="AE159" s="38"/>
      <c r="AF159" s="38"/>
      <c r="AG159" s="38"/>
      <c r="AH159" s="38"/>
      <c r="AI159" s="38"/>
      <c r="AJ159" s="38"/>
      <c r="AK159" s="38"/>
      <c r="AL159" s="38"/>
    </row>
    <row r="160" spans="1:38">
      <c r="A160" s="71"/>
      <c r="B160" s="71"/>
      <c r="C160" s="38"/>
      <c r="D160" s="71"/>
      <c r="E160" s="38"/>
      <c r="F160" s="71"/>
      <c r="G160" s="38"/>
      <c r="H160" s="71"/>
      <c r="I160" s="38"/>
      <c r="J160" s="38"/>
      <c r="K160" s="38"/>
      <c r="L160" s="38"/>
      <c r="M160" s="38"/>
      <c r="N160" s="38"/>
      <c r="O160" s="38"/>
      <c r="P160" s="38"/>
      <c r="Q160" s="38"/>
      <c r="R160" s="38"/>
      <c r="S160" s="38"/>
      <c r="AC160" s="38"/>
      <c r="AD160" s="38"/>
      <c r="AE160" s="38"/>
      <c r="AF160" s="38"/>
      <c r="AG160" s="38"/>
      <c r="AH160" s="38"/>
      <c r="AI160" s="38"/>
      <c r="AJ160" s="38"/>
      <c r="AK160" s="38"/>
      <c r="AL160" s="38"/>
    </row>
    <row r="161" spans="1:38">
      <c r="A161" s="71"/>
      <c r="B161" s="71"/>
      <c r="C161" s="38"/>
      <c r="D161" s="71"/>
      <c r="E161" s="38"/>
      <c r="F161" s="71"/>
      <c r="G161" s="38"/>
      <c r="H161" s="71"/>
      <c r="I161" s="38"/>
      <c r="J161" s="38"/>
      <c r="K161" s="38"/>
      <c r="L161" s="38"/>
      <c r="M161" s="38"/>
      <c r="N161" s="38"/>
      <c r="O161" s="38"/>
      <c r="P161" s="38"/>
      <c r="Q161" s="38"/>
      <c r="R161" s="38"/>
      <c r="S161" s="38"/>
      <c r="AC161" s="38"/>
      <c r="AD161" s="38"/>
      <c r="AE161" s="38"/>
      <c r="AF161" s="38"/>
      <c r="AG161" s="38"/>
      <c r="AH161" s="38"/>
      <c r="AI161" s="38"/>
      <c r="AJ161" s="38"/>
      <c r="AK161" s="38"/>
      <c r="AL161" s="38"/>
    </row>
    <row r="162" spans="1:38">
      <c r="A162" s="71"/>
      <c r="B162" s="71"/>
      <c r="C162" s="38"/>
      <c r="D162" s="71"/>
      <c r="E162" s="38"/>
      <c r="F162" s="71"/>
      <c r="G162" s="38"/>
      <c r="H162" s="71"/>
      <c r="I162" s="38"/>
      <c r="J162" s="38"/>
      <c r="K162" s="38"/>
      <c r="L162" s="38"/>
      <c r="M162" s="38"/>
      <c r="N162" s="38"/>
      <c r="O162" s="38"/>
      <c r="P162" s="38"/>
      <c r="Q162" s="38"/>
      <c r="R162" s="38"/>
      <c r="S162" s="38"/>
      <c r="AC162" s="38"/>
      <c r="AD162" s="38"/>
      <c r="AE162" s="38"/>
      <c r="AF162" s="38"/>
      <c r="AG162" s="38"/>
      <c r="AH162" s="38"/>
      <c r="AI162" s="38"/>
      <c r="AJ162" s="38"/>
      <c r="AK162" s="38"/>
      <c r="AL162" s="38"/>
    </row>
    <row r="163" spans="1:38">
      <c r="A163" s="71"/>
      <c r="B163" s="71"/>
      <c r="C163" s="38"/>
      <c r="D163" s="71"/>
      <c r="E163" s="38"/>
      <c r="F163" s="71"/>
      <c r="G163" s="38"/>
      <c r="H163" s="71"/>
      <c r="I163" s="38"/>
      <c r="J163" s="38"/>
      <c r="K163" s="38"/>
      <c r="L163" s="38"/>
      <c r="M163" s="38"/>
      <c r="N163" s="38"/>
      <c r="O163" s="38"/>
      <c r="P163" s="38"/>
      <c r="Q163" s="38"/>
      <c r="R163" s="38"/>
      <c r="S163" s="38"/>
      <c r="AC163" s="38"/>
      <c r="AD163" s="38"/>
      <c r="AE163" s="38"/>
      <c r="AF163" s="38"/>
      <c r="AG163" s="38"/>
      <c r="AH163" s="38"/>
      <c r="AI163" s="38"/>
      <c r="AJ163" s="38"/>
      <c r="AK163" s="38"/>
      <c r="AL163" s="38"/>
    </row>
    <row r="164" spans="1:38">
      <c r="A164" s="71"/>
      <c r="B164" s="71"/>
      <c r="C164" s="38"/>
      <c r="D164" s="71"/>
      <c r="E164" s="38"/>
      <c r="F164" s="71"/>
      <c r="G164" s="38"/>
      <c r="H164" s="71"/>
      <c r="I164" s="38"/>
      <c r="J164" s="38"/>
      <c r="K164" s="38"/>
      <c r="L164" s="38"/>
      <c r="M164" s="38"/>
      <c r="N164" s="38"/>
      <c r="O164" s="38"/>
      <c r="P164" s="38"/>
      <c r="Q164" s="38"/>
      <c r="R164" s="38"/>
      <c r="S164" s="38"/>
      <c r="AC164" s="38"/>
      <c r="AD164" s="38"/>
      <c r="AE164" s="38"/>
      <c r="AF164" s="38"/>
      <c r="AG164" s="38"/>
      <c r="AH164" s="38"/>
      <c r="AI164" s="38"/>
      <c r="AJ164" s="38"/>
      <c r="AK164" s="38"/>
      <c r="AL164" s="38"/>
    </row>
    <row r="165" spans="1:38">
      <c r="A165" s="71"/>
      <c r="B165" s="71"/>
      <c r="C165" s="38"/>
      <c r="D165" s="71"/>
      <c r="E165" s="38"/>
      <c r="F165" s="71"/>
      <c r="G165" s="38"/>
      <c r="H165" s="71"/>
      <c r="I165" s="38"/>
      <c r="J165" s="38"/>
      <c r="K165" s="38"/>
      <c r="L165" s="38"/>
      <c r="M165" s="38"/>
      <c r="N165" s="38"/>
      <c r="O165" s="38"/>
      <c r="P165" s="38"/>
      <c r="Q165" s="38"/>
      <c r="R165" s="38"/>
      <c r="S165" s="38"/>
      <c r="AC165" s="38"/>
      <c r="AD165" s="38"/>
      <c r="AE165" s="38"/>
      <c r="AF165" s="38"/>
      <c r="AG165" s="38"/>
      <c r="AH165" s="38"/>
      <c r="AI165" s="38"/>
      <c r="AJ165" s="38"/>
      <c r="AK165" s="38"/>
      <c r="AL165" s="38"/>
    </row>
    <row r="166" spans="1:38">
      <c r="A166" s="71"/>
      <c r="B166" s="71"/>
      <c r="C166" s="38"/>
      <c r="D166" s="71"/>
      <c r="E166" s="38"/>
      <c r="F166" s="71"/>
      <c r="G166" s="38"/>
      <c r="H166" s="71"/>
      <c r="I166" s="38"/>
      <c r="J166" s="38"/>
      <c r="K166" s="38"/>
      <c r="L166" s="38"/>
      <c r="M166" s="38"/>
      <c r="N166" s="38"/>
      <c r="O166" s="38"/>
      <c r="P166" s="38"/>
      <c r="Q166" s="38"/>
      <c r="R166" s="38"/>
      <c r="S166" s="38"/>
      <c r="AC166" s="38"/>
      <c r="AD166" s="38"/>
      <c r="AE166" s="38"/>
      <c r="AF166" s="38"/>
      <c r="AG166" s="38"/>
      <c r="AH166" s="38"/>
      <c r="AI166" s="38"/>
      <c r="AJ166" s="38"/>
      <c r="AK166" s="38"/>
      <c r="AL166" s="38"/>
    </row>
    <row r="167" spans="1:38">
      <c r="A167" s="71"/>
      <c r="B167" s="71"/>
      <c r="C167" s="38"/>
      <c r="D167" s="71"/>
      <c r="E167" s="38"/>
      <c r="F167" s="71"/>
      <c r="G167" s="38"/>
      <c r="H167" s="71"/>
      <c r="I167" s="38"/>
      <c r="J167" s="38"/>
      <c r="K167" s="38"/>
      <c r="L167" s="38"/>
      <c r="M167" s="38"/>
      <c r="N167" s="38"/>
      <c r="O167" s="38"/>
      <c r="P167" s="38"/>
      <c r="Q167" s="38"/>
      <c r="R167" s="38"/>
      <c r="S167" s="38"/>
      <c r="AC167" s="38"/>
      <c r="AD167" s="38"/>
      <c r="AE167" s="38"/>
      <c r="AF167" s="38"/>
      <c r="AG167" s="38"/>
      <c r="AH167" s="38"/>
      <c r="AI167" s="38"/>
      <c r="AJ167" s="38"/>
      <c r="AK167" s="38"/>
      <c r="AL167" s="38"/>
    </row>
    <row r="168" spans="1:38">
      <c r="A168" s="71"/>
      <c r="B168" s="71"/>
      <c r="C168" s="38"/>
      <c r="D168" s="71"/>
      <c r="E168" s="38"/>
      <c r="F168" s="71"/>
      <c r="G168" s="38"/>
      <c r="H168" s="71"/>
      <c r="I168" s="38"/>
      <c r="J168" s="38"/>
      <c r="K168" s="38"/>
      <c r="L168" s="38"/>
      <c r="M168" s="38"/>
      <c r="N168" s="38"/>
      <c r="O168" s="38"/>
      <c r="P168" s="38"/>
      <c r="Q168" s="38"/>
      <c r="R168" s="38"/>
      <c r="S168" s="38"/>
      <c r="AC168" s="38"/>
      <c r="AD168" s="38"/>
      <c r="AE168" s="38"/>
      <c r="AF168" s="38"/>
      <c r="AG168" s="38"/>
      <c r="AH168" s="38"/>
      <c r="AI168" s="38"/>
      <c r="AJ168" s="38"/>
      <c r="AK168" s="38"/>
      <c r="AL168" s="38"/>
    </row>
    <row r="169" spans="1:38">
      <c r="A169" s="71"/>
      <c r="B169" s="71"/>
      <c r="C169" s="38"/>
      <c r="D169" s="71"/>
      <c r="E169" s="38"/>
      <c r="F169" s="71"/>
      <c r="G169" s="38"/>
      <c r="H169" s="71"/>
      <c r="I169" s="38"/>
      <c r="J169" s="38"/>
      <c r="K169" s="38"/>
      <c r="L169" s="38"/>
      <c r="M169" s="38"/>
      <c r="N169" s="38"/>
      <c r="O169" s="38"/>
      <c r="P169" s="38"/>
      <c r="Q169" s="38"/>
      <c r="R169" s="38"/>
      <c r="S169" s="38"/>
      <c r="AC169" s="38"/>
      <c r="AD169" s="38"/>
      <c r="AE169" s="38"/>
      <c r="AF169" s="38"/>
      <c r="AG169" s="38"/>
      <c r="AH169" s="38"/>
      <c r="AI169" s="38"/>
      <c r="AJ169" s="38"/>
      <c r="AK169" s="38"/>
      <c r="AL169" s="38"/>
    </row>
    <row r="170" spans="1:38">
      <c r="A170" s="71"/>
      <c r="B170" s="71"/>
      <c r="C170" s="38"/>
      <c r="D170" s="71"/>
      <c r="E170" s="38"/>
      <c r="F170" s="71"/>
      <c r="G170" s="38"/>
      <c r="H170" s="71"/>
      <c r="I170" s="38"/>
      <c r="J170" s="38"/>
      <c r="K170" s="38"/>
      <c r="L170" s="38"/>
      <c r="M170" s="38"/>
      <c r="N170" s="38"/>
      <c r="O170" s="38"/>
      <c r="P170" s="38"/>
      <c r="Q170" s="38"/>
      <c r="R170" s="38"/>
      <c r="S170" s="38"/>
      <c r="AC170" s="38"/>
      <c r="AD170" s="38"/>
      <c r="AE170" s="38"/>
      <c r="AF170" s="38"/>
      <c r="AG170" s="38"/>
      <c r="AH170" s="38"/>
      <c r="AI170" s="38"/>
      <c r="AJ170" s="38"/>
      <c r="AK170" s="38"/>
      <c r="AL170" s="38"/>
    </row>
    <row r="171" spans="1:38">
      <c r="A171" s="71"/>
      <c r="B171" s="71"/>
      <c r="C171" s="38"/>
      <c r="D171" s="71"/>
      <c r="E171" s="38"/>
      <c r="F171" s="71"/>
      <c r="G171" s="38"/>
      <c r="H171" s="71"/>
      <c r="I171" s="38"/>
      <c r="J171" s="38"/>
      <c r="K171" s="38"/>
      <c r="L171" s="38"/>
      <c r="M171" s="38"/>
      <c r="N171" s="38"/>
      <c r="O171" s="38"/>
      <c r="P171" s="38"/>
      <c r="Q171" s="38"/>
      <c r="R171" s="38"/>
      <c r="S171" s="38"/>
      <c r="AC171" s="38"/>
      <c r="AD171" s="38"/>
      <c r="AE171" s="38"/>
      <c r="AF171" s="38"/>
      <c r="AG171" s="38"/>
      <c r="AH171" s="38"/>
      <c r="AI171" s="38"/>
      <c r="AJ171" s="38"/>
      <c r="AK171" s="38"/>
      <c r="AL171" s="38"/>
    </row>
    <row r="172" spans="1:38">
      <c r="A172" s="71"/>
      <c r="B172" s="71"/>
      <c r="C172" s="38"/>
      <c r="D172" s="71"/>
      <c r="E172" s="38"/>
      <c r="F172" s="71"/>
      <c r="G172" s="38"/>
      <c r="H172" s="71"/>
      <c r="I172" s="38"/>
      <c r="J172" s="38"/>
      <c r="K172" s="38"/>
      <c r="L172" s="38"/>
      <c r="M172" s="38"/>
      <c r="N172" s="38"/>
      <c r="O172" s="38"/>
      <c r="P172" s="38"/>
      <c r="Q172" s="38"/>
      <c r="R172" s="38"/>
      <c r="S172" s="38"/>
      <c r="AC172" s="38"/>
      <c r="AD172" s="38"/>
      <c r="AE172" s="38"/>
      <c r="AF172" s="38"/>
      <c r="AG172" s="38"/>
      <c r="AH172" s="38"/>
      <c r="AI172" s="38"/>
      <c r="AJ172" s="38"/>
      <c r="AK172" s="38"/>
      <c r="AL172" s="38"/>
    </row>
    <row r="173" spans="1:38">
      <c r="A173" s="71"/>
      <c r="B173" s="71"/>
      <c r="C173" s="38"/>
      <c r="D173" s="71"/>
      <c r="E173" s="38"/>
      <c r="F173" s="71"/>
      <c r="G173" s="38"/>
      <c r="H173" s="71"/>
      <c r="I173" s="38"/>
      <c r="J173" s="38"/>
      <c r="K173" s="38"/>
      <c r="L173" s="38"/>
      <c r="M173" s="38"/>
      <c r="N173" s="38"/>
      <c r="O173" s="38"/>
      <c r="P173" s="38"/>
      <c r="Q173" s="38"/>
      <c r="R173" s="38"/>
      <c r="S173" s="38"/>
      <c r="AC173" s="38"/>
      <c r="AD173" s="38"/>
      <c r="AE173" s="38"/>
      <c r="AF173" s="38"/>
      <c r="AG173" s="38"/>
      <c r="AH173" s="38"/>
      <c r="AI173" s="38"/>
      <c r="AJ173" s="38"/>
      <c r="AK173" s="38"/>
      <c r="AL173" s="38"/>
    </row>
    <row r="174" spans="1:38">
      <c r="A174" s="71"/>
      <c r="B174" s="71"/>
      <c r="C174" s="38"/>
      <c r="D174" s="71"/>
      <c r="E174" s="38"/>
      <c r="F174" s="71"/>
      <c r="G174" s="38"/>
      <c r="H174" s="71"/>
      <c r="I174" s="38"/>
      <c r="J174" s="38"/>
      <c r="K174" s="38"/>
      <c r="L174" s="38"/>
      <c r="M174" s="38"/>
      <c r="N174" s="38"/>
      <c r="O174" s="38"/>
      <c r="P174" s="38"/>
      <c r="Q174" s="38"/>
      <c r="R174" s="38"/>
      <c r="S174" s="38"/>
      <c r="AC174" s="38"/>
      <c r="AD174" s="38"/>
      <c r="AE174" s="38"/>
      <c r="AF174" s="38"/>
      <c r="AG174" s="38"/>
      <c r="AH174" s="38"/>
      <c r="AI174" s="38"/>
      <c r="AJ174" s="38"/>
      <c r="AK174" s="38"/>
      <c r="AL174" s="38"/>
    </row>
    <row r="175" spans="1:38">
      <c r="A175" s="71"/>
      <c r="B175" s="71"/>
      <c r="C175" s="38"/>
      <c r="D175" s="71"/>
      <c r="E175" s="38"/>
      <c r="F175" s="71"/>
      <c r="G175" s="38"/>
      <c r="H175" s="71"/>
      <c r="I175" s="38"/>
      <c r="J175" s="38"/>
      <c r="K175" s="38"/>
      <c r="L175" s="38"/>
      <c r="M175" s="38"/>
      <c r="N175" s="38"/>
      <c r="O175" s="38"/>
      <c r="P175" s="38"/>
      <c r="Q175" s="38"/>
      <c r="R175" s="38"/>
      <c r="S175" s="38"/>
      <c r="AC175" s="38"/>
      <c r="AD175" s="38"/>
      <c r="AE175" s="38"/>
      <c r="AF175" s="38"/>
      <c r="AG175" s="38"/>
      <c r="AH175" s="38"/>
      <c r="AI175" s="38"/>
      <c r="AJ175" s="38"/>
      <c r="AK175" s="38"/>
      <c r="AL175" s="38"/>
    </row>
    <row r="176" spans="1:38">
      <c r="A176" s="71"/>
      <c r="B176" s="71"/>
      <c r="C176" s="38"/>
      <c r="D176" s="71"/>
      <c r="E176" s="38"/>
      <c r="F176" s="71"/>
      <c r="G176" s="38"/>
      <c r="H176" s="71"/>
      <c r="I176" s="38"/>
      <c r="J176" s="38"/>
      <c r="K176" s="38"/>
      <c r="L176" s="38"/>
      <c r="M176" s="38"/>
      <c r="N176" s="38"/>
      <c r="O176" s="38"/>
      <c r="P176" s="38"/>
      <c r="Q176" s="38"/>
      <c r="R176" s="38"/>
      <c r="S176" s="38"/>
      <c r="AC176" s="38"/>
      <c r="AD176" s="38"/>
      <c r="AE176" s="38"/>
      <c r="AF176" s="38"/>
      <c r="AG176" s="38"/>
      <c r="AH176" s="38"/>
      <c r="AI176" s="38"/>
      <c r="AJ176" s="38"/>
      <c r="AK176" s="38"/>
      <c r="AL176" s="38"/>
    </row>
    <row r="177" spans="1:38">
      <c r="A177" s="71"/>
      <c r="B177" s="71"/>
      <c r="C177" s="38"/>
      <c r="D177" s="71"/>
      <c r="E177" s="38"/>
      <c r="F177" s="71"/>
      <c r="G177" s="38"/>
      <c r="H177" s="71"/>
      <c r="I177" s="38"/>
      <c r="J177" s="38"/>
      <c r="K177" s="38"/>
      <c r="L177" s="38"/>
      <c r="M177" s="38"/>
      <c r="N177" s="38"/>
      <c r="O177" s="38"/>
      <c r="P177" s="38"/>
      <c r="Q177" s="38"/>
      <c r="R177" s="38"/>
      <c r="S177" s="38"/>
      <c r="AC177" s="38"/>
      <c r="AD177" s="38"/>
      <c r="AE177" s="38"/>
      <c r="AF177" s="38"/>
      <c r="AG177" s="38"/>
      <c r="AH177" s="38"/>
      <c r="AI177" s="38"/>
      <c r="AJ177" s="38"/>
      <c r="AK177" s="38"/>
      <c r="AL177" s="38"/>
    </row>
    <row r="178" spans="1:38">
      <c r="A178" s="71"/>
      <c r="B178" s="71"/>
      <c r="C178" s="38"/>
      <c r="D178" s="71"/>
      <c r="E178" s="38"/>
      <c r="F178" s="71"/>
      <c r="G178" s="38"/>
      <c r="H178" s="71"/>
      <c r="I178" s="38"/>
      <c r="J178" s="38"/>
      <c r="K178" s="38"/>
      <c r="L178" s="38"/>
      <c r="M178" s="38"/>
      <c r="N178" s="38"/>
      <c r="O178" s="38"/>
      <c r="P178" s="38"/>
      <c r="Q178" s="38"/>
      <c r="R178" s="38"/>
      <c r="S178" s="38"/>
      <c r="AC178" s="38"/>
      <c r="AD178" s="38"/>
      <c r="AE178" s="38"/>
      <c r="AF178" s="38"/>
      <c r="AG178" s="38"/>
      <c r="AH178" s="38"/>
      <c r="AI178" s="38"/>
      <c r="AJ178" s="38"/>
      <c r="AK178" s="38"/>
      <c r="AL178" s="38"/>
    </row>
    <row r="179" spans="1:38">
      <c r="A179" s="71"/>
      <c r="B179" s="71"/>
      <c r="C179" s="38"/>
      <c r="D179" s="71"/>
      <c r="E179" s="38"/>
      <c r="F179" s="71"/>
      <c r="G179" s="38"/>
      <c r="H179" s="71"/>
      <c r="I179" s="38"/>
      <c r="J179" s="38"/>
      <c r="K179" s="38"/>
      <c r="L179" s="38"/>
      <c r="M179" s="38"/>
      <c r="N179" s="38"/>
      <c r="O179" s="38"/>
      <c r="P179" s="38"/>
      <c r="Q179" s="38"/>
      <c r="R179" s="38"/>
      <c r="S179" s="38"/>
      <c r="AC179" s="38"/>
      <c r="AD179" s="38"/>
      <c r="AE179" s="38"/>
      <c r="AF179" s="38"/>
      <c r="AG179" s="38"/>
      <c r="AH179" s="38"/>
      <c r="AI179" s="38"/>
      <c r="AJ179" s="38"/>
      <c r="AK179" s="38"/>
      <c r="AL179" s="38"/>
    </row>
    <row r="180" spans="1:38">
      <c r="A180" s="71"/>
      <c r="B180" s="71"/>
      <c r="C180" s="38"/>
      <c r="D180" s="71"/>
      <c r="E180" s="38"/>
      <c r="F180" s="71"/>
      <c r="G180" s="38"/>
      <c r="H180" s="71"/>
      <c r="I180" s="38"/>
      <c r="J180" s="38"/>
      <c r="K180" s="38"/>
      <c r="L180" s="38"/>
      <c r="M180" s="38"/>
      <c r="N180" s="38"/>
      <c r="O180" s="38"/>
      <c r="P180" s="38"/>
      <c r="Q180" s="38"/>
      <c r="R180" s="38"/>
      <c r="S180" s="38"/>
      <c r="AC180" s="38"/>
      <c r="AD180" s="38"/>
      <c r="AE180" s="38"/>
      <c r="AF180" s="38"/>
      <c r="AG180" s="38"/>
      <c r="AH180" s="38"/>
      <c r="AI180" s="38"/>
      <c r="AJ180" s="38"/>
      <c r="AK180" s="38"/>
      <c r="AL180" s="38"/>
    </row>
    <row r="181" spans="1:38">
      <c r="A181" s="71"/>
      <c r="B181" s="71"/>
      <c r="C181" s="38"/>
      <c r="D181" s="71"/>
      <c r="E181" s="38"/>
      <c r="F181" s="71"/>
      <c r="G181" s="38"/>
      <c r="H181" s="71"/>
      <c r="I181" s="38"/>
      <c r="J181" s="38"/>
      <c r="K181" s="38"/>
      <c r="L181" s="38"/>
      <c r="M181" s="38"/>
      <c r="N181" s="38"/>
      <c r="O181" s="38"/>
      <c r="P181" s="38"/>
      <c r="Q181" s="38"/>
      <c r="R181" s="38"/>
      <c r="S181" s="38"/>
      <c r="AC181" s="38"/>
      <c r="AD181" s="38"/>
      <c r="AE181" s="38"/>
      <c r="AF181" s="38"/>
      <c r="AG181" s="38"/>
      <c r="AH181" s="38"/>
      <c r="AI181" s="38"/>
      <c r="AJ181" s="38"/>
      <c r="AK181" s="38"/>
      <c r="AL181" s="38"/>
    </row>
    <row r="182" spans="1:38">
      <c r="A182" s="71"/>
      <c r="B182" s="71"/>
      <c r="C182" s="38"/>
      <c r="D182" s="71"/>
      <c r="E182" s="38"/>
      <c r="F182" s="71"/>
      <c r="G182" s="38"/>
      <c r="H182" s="71"/>
      <c r="I182" s="38"/>
      <c r="J182" s="38"/>
      <c r="K182" s="38"/>
      <c r="L182" s="38"/>
      <c r="M182" s="38"/>
      <c r="N182" s="38"/>
      <c r="O182" s="38"/>
      <c r="P182" s="38"/>
      <c r="Q182" s="38"/>
      <c r="R182" s="38"/>
      <c r="S182" s="38"/>
      <c r="AC182" s="38"/>
      <c r="AD182" s="38"/>
      <c r="AE182" s="38"/>
      <c r="AF182" s="38"/>
      <c r="AG182" s="38"/>
      <c r="AH182" s="38"/>
      <c r="AI182" s="38"/>
      <c r="AJ182" s="38"/>
      <c r="AK182" s="38"/>
      <c r="AL182" s="38"/>
    </row>
    <row r="183" spans="1:38">
      <c r="A183" s="71"/>
      <c r="B183" s="71"/>
      <c r="C183" s="38"/>
      <c r="D183" s="71"/>
      <c r="E183" s="38"/>
      <c r="F183" s="71"/>
      <c r="G183" s="38"/>
      <c r="H183" s="71"/>
      <c r="I183" s="38"/>
      <c r="J183" s="38"/>
      <c r="K183" s="38"/>
      <c r="L183" s="38"/>
      <c r="M183" s="38"/>
      <c r="N183" s="38"/>
      <c r="O183" s="38"/>
      <c r="P183" s="38"/>
      <c r="Q183" s="38"/>
      <c r="R183" s="38"/>
      <c r="S183" s="38"/>
      <c r="AC183" s="38"/>
      <c r="AD183" s="38"/>
      <c r="AE183" s="38"/>
      <c r="AF183" s="38"/>
      <c r="AG183" s="38"/>
      <c r="AH183" s="38"/>
      <c r="AI183" s="38"/>
      <c r="AJ183" s="38"/>
      <c r="AK183" s="38"/>
      <c r="AL183" s="38"/>
    </row>
    <row r="184" spans="1:38">
      <c r="A184" s="71"/>
      <c r="B184" s="71"/>
      <c r="C184" s="38"/>
      <c r="D184" s="71"/>
      <c r="E184" s="38"/>
      <c r="F184" s="71"/>
      <c r="G184" s="38"/>
      <c r="H184" s="71"/>
      <c r="I184" s="38"/>
      <c r="J184" s="38"/>
      <c r="K184" s="38"/>
      <c r="L184" s="38"/>
      <c r="M184" s="38"/>
      <c r="N184" s="38"/>
      <c r="O184" s="38"/>
      <c r="P184" s="38"/>
      <c r="Q184" s="38"/>
      <c r="R184" s="38"/>
      <c r="S184" s="38"/>
      <c r="AC184" s="38"/>
      <c r="AD184" s="38"/>
      <c r="AE184" s="38"/>
      <c r="AF184" s="38"/>
      <c r="AG184" s="38"/>
      <c r="AH184" s="38"/>
      <c r="AI184" s="38"/>
      <c r="AJ184" s="38"/>
      <c r="AK184" s="38"/>
      <c r="AL184" s="38"/>
    </row>
    <row r="185" spans="1:38">
      <c r="A185" s="71"/>
      <c r="B185" s="71"/>
      <c r="C185" s="38"/>
      <c r="D185" s="71"/>
      <c r="E185" s="38"/>
      <c r="F185" s="71"/>
      <c r="G185" s="38"/>
      <c r="H185" s="71"/>
      <c r="I185" s="38"/>
      <c r="J185" s="38"/>
      <c r="K185" s="38"/>
      <c r="L185" s="38"/>
      <c r="M185" s="38"/>
      <c r="N185" s="38"/>
      <c r="O185" s="38"/>
      <c r="P185" s="38"/>
      <c r="Q185" s="38"/>
      <c r="R185" s="38"/>
      <c r="S185" s="38"/>
      <c r="AC185" s="38"/>
      <c r="AD185" s="38"/>
      <c r="AE185" s="38"/>
      <c r="AF185" s="38"/>
      <c r="AG185" s="38"/>
      <c r="AH185" s="38"/>
      <c r="AI185" s="38"/>
      <c r="AJ185" s="38"/>
      <c r="AK185" s="38"/>
      <c r="AL185" s="38"/>
    </row>
    <row r="186" spans="1:38">
      <c r="A186" s="71"/>
      <c r="B186" s="71"/>
      <c r="C186" s="38"/>
      <c r="D186" s="71"/>
      <c r="E186" s="38"/>
      <c r="F186" s="71"/>
      <c r="G186" s="38"/>
      <c r="H186" s="71"/>
      <c r="I186" s="38"/>
      <c r="J186" s="38"/>
      <c r="K186" s="38"/>
      <c r="L186" s="38"/>
      <c r="M186" s="38"/>
      <c r="N186" s="38"/>
      <c r="O186" s="38"/>
      <c r="P186" s="38"/>
      <c r="Q186" s="38"/>
      <c r="R186" s="38"/>
      <c r="S186" s="38"/>
      <c r="AC186" s="38"/>
      <c r="AD186" s="38"/>
      <c r="AE186" s="38"/>
      <c r="AF186" s="38"/>
      <c r="AG186" s="38"/>
      <c r="AH186" s="38"/>
      <c r="AI186" s="38"/>
      <c r="AJ186" s="38"/>
      <c r="AK186" s="38"/>
      <c r="AL186" s="38"/>
    </row>
    <row r="187" spans="1:38">
      <c r="A187" s="71"/>
      <c r="B187" s="71"/>
      <c r="C187" s="38"/>
      <c r="D187" s="71"/>
      <c r="E187" s="38"/>
      <c r="F187" s="71"/>
      <c r="G187" s="38"/>
      <c r="H187" s="71"/>
      <c r="I187" s="38"/>
      <c r="J187" s="38"/>
      <c r="K187" s="38"/>
      <c r="L187" s="38"/>
      <c r="M187" s="38"/>
      <c r="N187" s="38"/>
      <c r="O187" s="38"/>
      <c r="P187" s="38"/>
      <c r="Q187" s="38"/>
      <c r="R187" s="38"/>
      <c r="S187" s="38"/>
      <c r="AC187" s="38"/>
      <c r="AD187" s="38"/>
      <c r="AE187" s="38"/>
      <c r="AF187" s="38"/>
      <c r="AG187" s="38"/>
      <c r="AH187" s="38"/>
      <c r="AI187" s="38"/>
      <c r="AJ187" s="38"/>
      <c r="AK187" s="38"/>
      <c r="AL187" s="38"/>
    </row>
    <row r="188" spans="1:38">
      <c r="A188" s="71"/>
      <c r="B188" s="71"/>
      <c r="C188" s="38"/>
      <c r="D188" s="71"/>
      <c r="E188" s="38"/>
      <c r="F188" s="71"/>
      <c r="G188" s="38"/>
      <c r="H188" s="71"/>
      <c r="I188" s="38"/>
      <c r="J188" s="38"/>
      <c r="K188" s="38"/>
      <c r="L188" s="38"/>
      <c r="M188" s="38"/>
      <c r="N188" s="38"/>
      <c r="O188" s="38"/>
      <c r="P188" s="38"/>
      <c r="Q188" s="38"/>
      <c r="R188" s="38"/>
      <c r="S188" s="38"/>
      <c r="AC188" s="38"/>
      <c r="AD188" s="38"/>
      <c r="AE188" s="38"/>
      <c r="AF188" s="38"/>
      <c r="AG188" s="38"/>
      <c r="AH188" s="38"/>
      <c r="AI188" s="38"/>
      <c r="AJ188" s="38"/>
      <c r="AK188" s="38"/>
      <c r="AL188" s="38"/>
    </row>
    <row r="189" spans="1:38">
      <c r="A189" s="71"/>
      <c r="B189" s="71"/>
      <c r="C189" s="38"/>
      <c r="D189" s="71"/>
      <c r="E189" s="38"/>
      <c r="F189" s="71"/>
      <c r="G189" s="38"/>
      <c r="H189" s="71"/>
      <c r="I189" s="38"/>
      <c r="J189" s="38"/>
      <c r="K189" s="38"/>
      <c r="L189" s="38"/>
      <c r="M189" s="38"/>
      <c r="N189" s="38"/>
      <c r="O189" s="38"/>
      <c r="P189" s="38"/>
      <c r="Q189" s="38"/>
      <c r="R189" s="38"/>
      <c r="S189" s="38"/>
      <c r="AC189" s="38"/>
      <c r="AD189" s="38"/>
      <c r="AE189" s="38"/>
      <c r="AF189" s="38"/>
      <c r="AG189" s="38"/>
      <c r="AH189" s="38"/>
      <c r="AI189" s="38"/>
      <c r="AJ189" s="38"/>
      <c r="AK189" s="38"/>
      <c r="AL189" s="38"/>
    </row>
    <row r="190" spans="1:38">
      <c r="A190" s="71"/>
      <c r="B190" s="71"/>
      <c r="C190" s="38"/>
      <c r="D190" s="71"/>
      <c r="E190" s="38"/>
      <c r="F190" s="71"/>
      <c r="G190" s="38"/>
      <c r="H190" s="71"/>
      <c r="I190" s="38"/>
      <c r="J190" s="38"/>
      <c r="K190" s="38"/>
      <c r="L190" s="38"/>
      <c r="M190" s="38"/>
      <c r="N190" s="38"/>
      <c r="O190" s="38"/>
      <c r="P190" s="38"/>
      <c r="Q190" s="38"/>
      <c r="R190" s="38"/>
      <c r="S190" s="38"/>
      <c r="AC190" s="38"/>
      <c r="AD190" s="38"/>
      <c r="AE190" s="38"/>
      <c r="AF190" s="38"/>
      <c r="AG190" s="38"/>
      <c r="AH190" s="38"/>
      <c r="AI190" s="38"/>
      <c r="AJ190" s="38"/>
      <c r="AK190" s="38"/>
      <c r="AL190" s="38"/>
    </row>
    <row r="191" spans="1:38">
      <c r="A191" s="71"/>
      <c r="B191" s="71"/>
      <c r="C191" s="38"/>
      <c r="D191" s="71"/>
      <c r="E191" s="38"/>
      <c r="F191" s="71"/>
      <c r="G191" s="38"/>
      <c r="H191" s="71"/>
      <c r="I191" s="38"/>
      <c r="J191" s="38"/>
      <c r="K191" s="38"/>
      <c r="L191" s="38"/>
      <c r="M191" s="38"/>
      <c r="N191" s="38"/>
      <c r="O191" s="38"/>
      <c r="P191" s="38"/>
      <c r="Q191" s="38"/>
      <c r="R191" s="38"/>
      <c r="S191" s="38"/>
      <c r="AC191" s="38"/>
      <c r="AD191" s="38"/>
      <c r="AE191" s="38"/>
      <c r="AF191" s="38"/>
      <c r="AG191" s="38"/>
      <c r="AH191" s="38"/>
      <c r="AI191" s="38"/>
      <c r="AJ191" s="38"/>
      <c r="AK191" s="38"/>
      <c r="AL191" s="38"/>
    </row>
    <row r="192" spans="1:38">
      <c r="A192" s="71"/>
      <c r="B192" s="71"/>
      <c r="C192" s="38"/>
      <c r="D192" s="71"/>
      <c r="E192" s="38"/>
      <c r="F192" s="71"/>
      <c r="G192" s="38"/>
      <c r="H192" s="71"/>
      <c r="I192" s="38"/>
      <c r="J192" s="38"/>
      <c r="K192" s="38"/>
      <c r="L192" s="38"/>
      <c r="M192" s="38"/>
      <c r="N192" s="38"/>
      <c r="O192" s="38"/>
      <c r="P192" s="38"/>
      <c r="Q192" s="38"/>
      <c r="R192" s="38"/>
      <c r="S192" s="38"/>
      <c r="AC192" s="38"/>
      <c r="AD192" s="38"/>
      <c r="AE192" s="38"/>
      <c r="AF192" s="38"/>
      <c r="AG192" s="38"/>
      <c r="AH192" s="38"/>
      <c r="AI192" s="38"/>
      <c r="AJ192" s="38"/>
      <c r="AK192" s="38"/>
      <c r="AL192" s="38"/>
    </row>
    <row r="193" spans="1:38">
      <c r="A193" s="71"/>
      <c r="B193" s="71"/>
      <c r="C193" s="38"/>
      <c r="D193" s="71"/>
      <c r="E193" s="38"/>
      <c r="F193" s="71"/>
      <c r="G193" s="38"/>
      <c r="H193" s="71"/>
      <c r="I193" s="38"/>
      <c r="J193" s="38"/>
      <c r="K193" s="38"/>
      <c r="L193" s="38"/>
      <c r="M193" s="38"/>
      <c r="N193" s="38"/>
      <c r="O193" s="38"/>
      <c r="P193" s="38"/>
      <c r="Q193" s="38"/>
      <c r="R193" s="38"/>
      <c r="S193" s="38"/>
      <c r="AC193" s="38"/>
      <c r="AD193" s="38"/>
      <c r="AE193" s="38"/>
      <c r="AF193" s="38"/>
      <c r="AG193" s="38"/>
      <c r="AH193" s="38"/>
      <c r="AI193" s="38"/>
      <c r="AJ193" s="38"/>
      <c r="AK193" s="38"/>
      <c r="AL193" s="38"/>
    </row>
    <row r="194" spans="1:38">
      <c r="A194" s="71"/>
      <c r="B194" s="71"/>
      <c r="C194" s="38"/>
      <c r="D194" s="71"/>
      <c r="E194" s="38"/>
      <c r="F194" s="71"/>
      <c r="G194" s="38"/>
      <c r="H194" s="71"/>
      <c r="I194" s="38"/>
      <c r="J194" s="38"/>
      <c r="K194" s="38"/>
      <c r="L194" s="38"/>
      <c r="M194" s="38"/>
      <c r="N194" s="38"/>
      <c r="O194" s="38"/>
      <c r="P194" s="38"/>
      <c r="Q194" s="38"/>
      <c r="R194" s="38"/>
      <c r="S194" s="38"/>
      <c r="AC194" s="38"/>
      <c r="AD194" s="38"/>
      <c r="AE194" s="38"/>
      <c r="AF194" s="38"/>
      <c r="AG194" s="38"/>
      <c r="AH194" s="38"/>
      <c r="AI194" s="38"/>
      <c r="AJ194" s="38"/>
      <c r="AK194" s="38"/>
      <c r="AL194" s="38"/>
    </row>
    <row r="195" spans="1:38">
      <c r="A195" s="71"/>
      <c r="B195" s="71"/>
      <c r="C195" s="38"/>
      <c r="D195" s="71"/>
      <c r="E195" s="38"/>
      <c r="F195" s="71"/>
      <c r="G195" s="38"/>
      <c r="H195" s="71"/>
      <c r="I195" s="38"/>
      <c r="J195" s="38"/>
      <c r="K195" s="38"/>
      <c r="L195" s="38"/>
      <c r="M195" s="38"/>
      <c r="N195" s="38"/>
      <c r="O195" s="38"/>
      <c r="P195" s="38"/>
      <c r="Q195" s="38"/>
      <c r="R195" s="38"/>
      <c r="S195" s="38"/>
      <c r="AC195" s="38"/>
      <c r="AD195" s="38"/>
      <c r="AE195" s="38"/>
      <c r="AF195" s="38"/>
      <c r="AG195" s="38"/>
      <c r="AH195" s="38"/>
      <c r="AI195" s="38"/>
      <c r="AJ195" s="38"/>
      <c r="AK195" s="38"/>
      <c r="AL195" s="38"/>
    </row>
    <row r="196" spans="1:38">
      <c r="A196" s="71"/>
      <c r="B196" s="71"/>
      <c r="C196" s="38"/>
      <c r="D196" s="71"/>
      <c r="E196" s="38"/>
      <c r="F196" s="71"/>
      <c r="G196" s="38"/>
      <c r="H196" s="71"/>
      <c r="I196" s="38"/>
      <c r="J196" s="38"/>
      <c r="K196" s="38"/>
      <c r="L196" s="38"/>
      <c r="M196" s="38"/>
      <c r="N196" s="38"/>
      <c r="O196" s="38"/>
      <c r="P196" s="38"/>
      <c r="Q196" s="38"/>
      <c r="R196" s="38"/>
      <c r="S196" s="38"/>
      <c r="AC196" s="38"/>
      <c r="AD196" s="38"/>
      <c r="AE196" s="38"/>
      <c r="AF196" s="38"/>
      <c r="AG196" s="38"/>
      <c r="AH196" s="38"/>
      <c r="AI196" s="38"/>
      <c r="AJ196" s="38"/>
      <c r="AK196" s="38"/>
      <c r="AL196" s="38"/>
    </row>
    <row r="197" spans="1:38">
      <c r="A197" s="71"/>
      <c r="B197" s="71"/>
      <c r="C197" s="38"/>
      <c r="D197" s="71"/>
      <c r="E197" s="38"/>
      <c r="F197" s="71"/>
      <c r="G197" s="38"/>
      <c r="H197" s="71"/>
      <c r="I197" s="38"/>
      <c r="J197" s="38"/>
      <c r="K197" s="38"/>
      <c r="L197" s="38"/>
      <c r="M197" s="38"/>
      <c r="N197" s="38"/>
      <c r="O197" s="38"/>
      <c r="P197" s="38"/>
      <c r="Q197" s="38"/>
      <c r="R197" s="38"/>
      <c r="S197" s="38"/>
      <c r="AC197" s="38"/>
      <c r="AD197" s="38"/>
      <c r="AE197" s="38"/>
      <c r="AF197" s="38"/>
      <c r="AG197" s="38"/>
      <c r="AH197" s="38"/>
      <c r="AI197" s="38"/>
      <c r="AJ197" s="38"/>
      <c r="AK197" s="38"/>
      <c r="AL197" s="38"/>
    </row>
    <row r="198" spans="1:38">
      <c r="A198" s="71"/>
      <c r="B198" s="71"/>
      <c r="C198" s="38"/>
      <c r="D198" s="71"/>
      <c r="E198" s="38"/>
      <c r="F198" s="71"/>
      <c r="G198" s="38"/>
      <c r="H198" s="71"/>
      <c r="I198" s="38"/>
      <c r="J198" s="38"/>
      <c r="K198" s="38"/>
      <c r="L198" s="38"/>
      <c r="M198" s="38"/>
      <c r="N198" s="38"/>
      <c r="O198" s="38"/>
      <c r="P198" s="38"/>
      <c r="Q198" s="38"/>
      <c r="R198" s="38"/>
      <c r="S198" s="38"/>
      <c r="AC198" s="38"/>
      <c r="AD198" s="38"/>
      <c r="AE198" s="38"/>
      <c r="AF198" s="38"/>
      <c r="AG198" s="38"/>
      <c r="AH198" s="38"/>
      <c r="AI198" s="38"/>
      <c r="AJ198" s="38"/>
      <c r="AK198" s="38"/>
      <c r="AL198" s="38"/>
    </row>
    <row r="199" spans="1:38">
      <c r="A199" s="71"/>
      <c r="B199" s="71"/>
      <c r="C199" s="38"/>
      <c r="D199" s="71"/>
      <c r="E199" s="38"/>
      <c r="F199" s="71"/>
      <c r="G199" s="38"/>
      <c r="H199" s="71"/>
      <c r="I199" s="38"/>
      <c r="J199" s="38"/>
      <c r="K199" s="38"/>
      <c r="L199" s="38"/>
      <c r="M199" s="38"/>
      <c r="N199" s="38"/>
      <c r="O199" s="38"/>
      <c r="P199" s="38"/>
      <c r="Q199" s="38"/>
      <c r="R199" s="38"/>
      <c r="S199" s="38"/>
      <c r="AC199" s="38"/>
      <c r="AD199" s="38"/>
      <c r="AE199" s="38"/>
      <c r="AF199" s="38"/>
      <c r="AG199" s="38"/>
      <c r="AH199" s="38"/>
      <c r="AI199" s="38"/>
      <c r="AJ199" s="38"/>
      <c r="AK199" s="38"/>
      <c r="AL199" s="38"/>
    </row>
    <row r="200" spans="1:38">
      <c r="A200" s="71"/>
      <c r="B200" s="71"/>
      <c r="C200" s="38"/>
      <c r="D200" s="71"/>
      <c r="E200" s="38"/>
      <c r="F200" s="71"/>
      <c r="G200" s="38"/>
      <c r="H200" s="71"/>
      <c r="I200" s="38"/>
      <c r="J200" s="38"/>
      <c r="K200" s="38"/>
      <c r="L200" s="38"/>
      <c r="M200" s="38"/>
      <c r="N200" s="38"/>
      <c r="O200" s="38"/>
      <c r="P200" s="38"/>
      <c r="Q200" s="38"/>
      <c r="R200" s="38"/>
      <c r="S200" s="38"/>
      <c r="AC200" s="38"/>
      <c r="AD200" s="38"/>
      <c r="AE200" s="38"/>
      <c r="AF200" s="38"/>
      <c r="AG200" s="38"/>
      <c r="AH200" s="38"/>
      <c r="AI200" s="38"/>
      <c r="AJ200" s="38"/>
      <c r="AK200" s="38"/>
      <c r="AL200" s="38"/>
    </row>
    <row r="201" spans="1:38">
      <c r="A201" s="71"/>
      <c r="B201" s="71"/>
      <c r="C201" s="38"/>
      <c r="D201" s="71"/>
      <c r="E201" s="38"/>
      <c r="F201" s="71"/>
      <c r="G201" s="38"/>
      <c r="H201" s="71"/>
      <c r="I201" s="38"/>
      <c r="J201" s="38"/>
      <c r="K201" s="38"/>
      <c r="L201" s="38"/>
      <c r="M201" s="38"/>
      <c r="N201" s="38"/>
      <c r="O201" s="38"/>
      <c r="P201" s="38"/>
      <c r="Q201" s="38"/>
      <c r="R201" s="38"/>
      <c r="S201" s="38"/>
      <c r="AC201" s="38"/>
      <c r="AD201" s="38"/>
      <c r="AE201" s="38"/>
      <c r="AF201" s="38"/>
      <c r="AG201" s="38"/>
      <c r="AH201" s="38"/>
      <c r="AI201" s="38"/>
      <c r="AJ201" s="38"/>
      <c r="AK201" s="38"/>
      <c r="AL201" s="38"/>
    </row>
    <row r="202" spans="1:38">
      <c r="A202" s="71"/>
      <c r="B202" s="71"/>
      <c r="C202" s="38"/>
      <c r="D202" s="71"/>
      <c r="E202" s="38"/>
      <c r="F202" s="71"/>
      <c r="G202" s="38"/>
      <c r="H202" s="71"/>
      <c r="I202" s="38"/>
      <c r="J202" s="38"/>
      <c r="K202" s="38"/>
      <c r="L202" s="38"/>
      <c r="M202" s="38"/>
      <c r="N202" s="38"/>
      <c r="O202" s="38"/>
      <c r="P202" s="38"/>
      <c r="Q202" s="38"/>
      <c r="R202" s="38"/>
      <c r="S202" s="38"/>
      <c r="AC202" s="38"/>
      <c r="AD202" s="38"/>
      <c r="AE202" s="38"/>
      <c r="AF202" s="38"/>
      <c r="AG202" s="38"/>
      <c r="AH202" s="38"/>
      <c r="AI202" s="38"/>
      <c r="AJ202" s="38"/>
      <c r="AK202" s="38"/>
      <c r="AL202" s="38"/>
    </row>
    <row r="203" spans="1:38">
      <c r="A203" s="71"/>
      <c r="B203" s="71"/>
      <c r="C203" s="38"/>
      <c r="D203" s="71"/>
      <c r="E203" s="38"/>
      <c r="F203" s="71"/>
      <c r="G203" s="38"/>
      <c r="H203" s="71"/>
      <c r="I203" s="38"/>
      <c r="J203" s="38"/>
      <c r="K203" s="38"/>
      <c r="L203" s="38"/>
      <c r="M203" s="38"/>
      <c r="N203" s="38"/>
      <c r="O203" s="38"/>
      <c r="P203" s="38"/>
      <c r="Q203" s="38"/>
      <c r="R203" s="38"/>
      <c r="S203" s="38"/>
      <c r="AC203" s="38"/>
      <c r="AD203" s="38"/>
      <c r="AE203" s="38"/>
      <c r="AF203" s="38"/>
      <c r="AG203" s="38"/>
      <c r="AH203" s="38"/>
      <c r="AI203" s="38"/>
      <c r="AJ203" s="38"/>
      <c r="AK203" s="38"/>
      <c r="AL203" s="38"/>
    </row>
    <row r="204" spans="1:38">
      <c r="A204" s="71"/>
      <c r="B204" s="71"/>
      <c r="C204" s="38"/>
      <c r="D204" s="71"/>
      <c r="E204" s="38"/>
      <c r="F204" s="71"/>
      <c r="G204" s="38"/>
      <c r="H204" s="71"/>
      <c r="I204" s="38"/>
      <c r="J204" s="38"/>
      <c r="K204" s="38"/>
      <c r="L204" s="38"/>
      <c r="M204" s="38"/>
      <c r="N204" s="38"/>
      <c r="O204" s="38"/>
      <c r="P204" s="38"/>
      <c r="Q204" s="38"/>
      <c r="R204" s="38"/>
      <c r="S204" s="38"/>
      <c r="AC204" s="38"/>
      <c r="AD204" s="38"/>
      <c r="AE204" s="38"/>
      <c r="AF204" s="38"/>
      <c r="AG204" s="38"/>
      <c r="AH204" s="38"/>
      <c r="AI204" s="38"/>
      <c r="AJ204" s="38"/>
      <c r="AK204" s="38"/>
      <c r="AL204" s="38"/>
    </row>
    <row r="205" spans="1:38">
      <c r="A205" s="71"/>
      <c r="B205" s="71"/>
      <c r="C205" s="38"/>
      <c r="D205" s="71"/>
      <c r="E205" s="38"/>
      <c r="F205" s="71"/>
      <c r="G205" s="38"/>
      <c r="H205" s="71"/>
      <c r="I205" s="38"/>
      <c r="J205" s="38"/>
      <c r="K205" s="38"/>
      <c r="L205" s="38"/>
      <c r="M205" s="38"/>
      <c r="N205" s="38"/>
      <c r="O205" s="38"/>
      <c r="P205" s="38"/>
      <c r="Q205" s="38"/>
      <c r="R205" s="38"/>
      <c r="S205" s="38"/>
      <c r="AC205" s="38"/>
      <c r="AD205" s="38"/>
      <c r="AE205" s="38"/>
      <c r="AF205" s="38"/>
      <c r="AG205" s="38"/>
      <c r="AH205" s="38"/>
      <c r="AI205" s="38"/>
      <c r="AJ205" s="38"/>
      <c r="AK205" s="38"/>
      <c r="AL205" s="38"/>
    </row>
    <row r="206" spans="1:38">
      <c r="A206" s="71"/>
      <c r="B206" s="71"/>
      <c r="C206" s="38"/>
      <c r="D206" s="71"/>
      <c r="E206" s="38"/>
      <c r="F206" s="71"/>
      <c r="G206" s="38"/>
      <c r="H206" s="71"/>
      <c r="I206" s="38"/>
      <c r="J206" s="38"/>
      <c r="K206" s="38"/>
      <c r="L206" s="38"/>
      <c r="M206" s="38"/>
      <c r="N206" s="38"/>
      <c r="O206" s="38"/>
      <c r="P206" s="38"/>
      <c r="Q206" s="38"/>
      <c r="R206" s="38"/>
      <c r="S206" s="38"/>
      <c r="AC206" s="38"/>
      <c r="AD206" s="38"/>
      <c r="AE206" s="38"/>
      <c r="AF206" s="38"/>
      <c r="AG206" s="38"/>
      <c r="AH206" s="38"/>
      <c r="AI206" s="38"/>
      <c r="AJ206" s="38"/>
      <c r="AK206" s="38"/>
      <c r="AL206" s="38"/>
    </row>
    <row r="207" spans="1:38">
      <c r="A207" s="71"/>
      <c r="B207" s="71"/>
      <c r="C207" s="38"/>
      <c r="D207" s="71"/>
      <c r="E207" s="38"/>
      <c r="F207" s="71"/>
      <c r="G207" s="38"/>
      <c r="H207" s="71"/>
      <c r="I207" s="38"/>
      <c r="J207" s="38"/>
      <c r="K207" s="38"/>
      <c r="L207" s="38"/>
      <c r="M207" s="38"/>
      <c r="N207" s="38"/>
      <c r="O207" s="38"/>
      <c r="P207" s="38"/>
      <c r="Q207" s="38"/>
      <c r="R207" s="38"/>
      <c r="S207" s="38"/>
      <c r="AC207" s="38"/>
      <c r="AD207" s="38"/>
      <c r="AE207" s="38"/>
      <c r="AF207" s="38"/>
      <c r="AG207" s="38"/>
      <c r="AH207" s="38"/>
      <c r="AI207" s="38"/>
      <c r="AJ207" s="38"/>
      <c r="AK207" s="38"/>
      <c r="AL207" s="38"/>
    </row>
    <row r="208" spans="1:38">
      <c r="A208" s="71"/>
      <c r="B208" s="71"/>
      <c r="C208" s="38"/>
      <c r="D208" s="71"/>
      <c r="E208" s="38"/>
      <c r="F208" s="71"/>
      <c r="G208" s="38"/>
      <c r="H208" s="71"/>
      <c r="I208" s="38"/>
      <c r="J208" s="38"/>
      <c r="K208" s="38"/>
      <c r="L208" s="38"/>
      <c r="M208" s="38"/>
      <c r="N208" s="38"/>
      <c r="O208" s="38"/>
      <c r="P208" s="38"/>
      <c r="Q208" s="38"/>
      <c r="R208" s="38"/>
      <c r="S208" s="38"/>
      <c r="AC208" s="38"/>
      <c r="AD208" s="38"/>
      <c r="AE208" s="38"/>
      <c r="AF208" s="38"/>
      <c r="AG208" s="38"/>
      <c r="AH208" s="38"/>
      <c r="AI208" s="38"/>
      <c r="AJ208" s="38"/>
      <c r="AK208" s="38"/>
      <c r="AL208" s="38"/>
    </row>
    <row r="209" spans="1:38">
      <c r="A209" s="71"/>
      <c r="B209" s="71"/>
      <c r="C209" s="38"/>
      <c r="D209" s="71"/>
      <c r="E209" s="38"/>
      <c r="F209" s="71"/>
      <c r="G209" s="38"/>
      <c r="H209" s="71"/>
      <c r="I209" s="38"/>
      <c r="J209" s="38"/>
      <c r="K209" s="38"/>
      <c r="L209" s="38"/>
      <c r="M209" s="38"/>
      <c r="N209" s="38"/>
      <c r="O209" s="38"/>
      <c r="P209" s="38"/>
      <c r="Q209" s="38"/>
      <c r="R209" s="38"/>
      <c r="S209" s="38"/>
      <c r="AC209" s="38"/>
      <c r="AD209" s="38"/>
      <c r="AE209" s="38"/>
      <c r="AF209" s="38"/>
      <c r="AG209" s="38"/>
      <c r="AH209" s="38"/>
      <c r="AI209" s="38"/>
      <c r="AJ209" s="38"/>
      <c r="AK209" s="38"/>
      <c r="AL209" s="38"/>
    </row>
    <row r="210" spans="1:38">
      <c r="A210" s="71"/>
      <c r="B210" s="71"/>
      <c r="C210" s="38"/>
      <c r="D210" s="71"/>
      <c r="E210" s="38"/>
      <c r="F210" s="71"/>
      <c r="G210" s="38"/>
      <c r="H210" s="71"/>
      <c r="I210" s="38"/>
      <c r="J210" s="38"/>
      <c r="K210" s="38"/>
      <c r="L210" s="38"/>
      <c r="M210" s="38"/>
      <c r="N210" s="38"/>
      <c r="O210" s="38"/>
      <c r="P210" s="38"/>
      <c r="Q210" s="38"/>
      <c r="R210" s="38"/>
      <c r="S210" s="38"/>
      <c r="AC210" s="38"/>
      <c r="AD210" s="38"/>
      <c r="AE210" s="38"/>
      <c r="AF210" s="38"/>
      <c r="AG210" s="38"/>
      <c r="AH210" s="38"/>
      <c r="AI210" s="38"/>
      <c r="AJ210" s="38"/>
      <c r="AK210" s="38"/>
      <c r="AL210" s="38"/>
    </row>
    <row r="211" spans="1:38">
      <c r="A211" s="71"/>
      <c r="B211" s="71"/>
      <c r="C211" s="38"/>
      <c r="D211" s="71"/>
      <c r="E211" s="38"/>
      <c r="F211" s="71"/>
      <c r="G211" s="38"/>
      <c r="H211" s="71"/>
      <c r="I211" s="38"/>
      <c r="J211" s="38"/>
      <c r="K211" s="38"/>
      <c r="L211" s="38"/>
      <c r="M211" s="38"/>
      <c r="N211" s="38"/>
      <c r="O211" s="38"/>
      <c r="P211" s="38"/>
      <c r="Q211" s="38"/>
      <c r="R211" s="38"/>
      <c r="S211" s="38"/>
      <c r="AC211" s="38"/>
      <c r="AD211" s="38"/>
      <c r="AE211" s="38"/>
      <c r="AF211" s="38"/>
      <c r="AG211" s="38"/>
      <c r="AH211" s="38"/>
      <c r="AI211" s="38"/>
      <c r="AJ211" s="38"/>
      <c r="AK211" s="38"/>
      <c r="AL211" s="38"/>
    </row>
    <row r="212" spans="1:38">
      <c r="A212" s="71"/>
      <c r="B212" s="71"/>
      <c r="C212" s="38"/>
      <c r="D212" s="71"/>
      <c r="E212" s="38"/>
      <c r="F212" s="71"/>
      <c r="G212" s="38"/>
      <c r="H212" s="71"/>
      <c r="I212" s="38"/>
      <c r="J212" s="38"/>
      <c r="K212" s="38"/>
      <c r="L212" s="38"/>
      <c r="M212" s="38"/>
      <c r="N212" s="38"/>
      <c r="O212" s="38"/>
      <c r="P212" s="38"/>
      <c r="Q212" s="38"/>
      <c r="R212" s="38"/>
      <c r="S212" s="38"/>
      <c r="AC212" s="38"/>
      <c r="AD212" s="38"/>
      <c r="AE212" s="38"/>
      <c r="AF212" s="38"/>
      <c r="AG212" s="38"/>
      <c r="AH212" s="38"/>
      <c r="AI212" s="38"/>
      <c r="AJ212" s="38"/>
      <c r="AK212" s="38"/>
      <c r="AL212" s="38"/>
    </row>
    <row r="213" spans="1:38">
      <c r="A213" s="71"/>
      <c r="B213" s="71"/>
      <c r="C213" s="38"/>
      <c r="D213" s="71"/>
      <c r="E213" s="38"/>
      <c r="F213" s="71"/>
      <c r="G213" s="38"/>
      <c r="H213" s="71"/>
      <c r="I213" s="38"/>
      <c r="J213" s="38"/>
      <c r="K213" s="38"/>
      <c r="L213" s="38"/>
      <c r="M213" s="38"/>
      <c r="N213" s="38"/>
      <c r="O213" s="38"/>
      <c r="P213" s="38"/>
      <c r="Q213" s="38"/>
      <c r="R213" s="38"/>
      <c r="S213" s="38"/>
      <c r="AC213" s="38"/>
      <c r="AD213" s="38"/>
      <c r="AE213" s="38"/>
      <c r="AF213" s="38"/>
      <c r="AG213" s="38"/>
      <c r="AH213" s="38"/>
      <c r="AI213" s="38"/>
      <c r="AJ213" s="38"/>
      <c r="AK213" s="38"/>
      <c r="AL213" s="38"/>
    </row>
    <row r="214" spans="1:38">
      <c r="A214" s="71"/>
      <c r="B214" s="71"/>
      <c r="C214" s="38"/>
      <c r="D214" s="71"/>
      <c r="E214" s="38"/>
      <c r="F214" s="71"/>
      <c r="G214" s="38"/>
      <c r="H214" s="71"/>
      <c r="I214" s="38"/>
      <c r="J214" s="38"/>
      <c r="K214" s="38"/>
      <c r="L214" s="38"/>
      <c r="M214" s="38"/>
      <c r="N214" s="38"/>
      <c r="O214" s="38"/>
      <c r="P214" s="38"/>
      <c r="Q214" s="38"/>
      <c r="R214" s="38"/>
      <c r="S214" s="38"/>
      <c r="AC214" s="38"/>
      <c r="AD214" s="38"/>
      <c r="AE214" s="38"/>
      <c r="AF214" s="38"/>
      <c r="AG214" s="38"/>
      <c r="AH214" s="38"/>
      <c r="AI214" s="38"/>
      <c r="AJ214" s="38"/>
      <c r="AK214" s="38"/>
      <c r="AL214" s="38"/>
    </row>
    <row r="215" spans="1:38">
      <c r="A215" s="71"/>
      <c r="B215" s="71"/>
      <c r="C215" s="38"/>
      <c r="D215" s="71"/>
      <c r="E215" s="38"/>
      <c r="F215" s="71"/>
      <c r="G215" s="38"/>
      <c r="H215" s="71"/>
      <c r="I215" s="38"/>
      <c r="J215" s="38"/>
      <c r="K215" s="38"/>
      <c r="L215" s="38"/>
      <c r="M215" s="38"/>
      <c r="N215" s="38"/>
      <c r="O215" s="38"/>
      <c r="P215" s="38"/>
      <c r="Q215" s="38"/>
      <c r="R215" s="38"/>
      <c r="S215" s="38"/>
      <c r="AC215" s="38"/>
      <c r="AD215" s="38"/>
      <c r="AE215" s="38"/>
      <c r="AF215" s="38"/>
      <c r="AG215" s="38"/>
      <c r="AH215" s="38"/>
      <c r="AI215" s="38"/>
      <c r="AJ215" s="38"/>
      <c r="AK215" s="38"/>
      <c r="AL215" s="38"/>
    </row>
    <row r="216" spans="1:38">
      <c r="A216" s="71"/>
      <c r="B216" s="71"/>
      <c r="C216" s="38"/>
      <c r="D216" s="71"/>
      <c r="E216" s="38"/>
      <c r="F216" s="71"/>
      <c r="G216" s="38"/>
      <c r="H216" s="71"/>
      <c r="I216" s="38"/>
      <c r="J216" s="38"/>
      <c r="K216" s="38"/>
      <c r="L216" s="38"/>
      <c r="M216" s="38"/>
      <c r="N216" s="38"/>
      <c r="O216" s="38"/>
      <c r="P216" s="38"/>
      <c r="Q216" s="38"/>
      <c r="R216" s="38"/>
      <c r="S216" s="38"/>
      <c r="AC216" s="38"/>
      <c r="AD216" s="38"/>
      <c r="AE216" s="38"/>
      <c r="AF216" s="38"/>
      <c r="AG216" s="38"/>
      <c r="AH216" s="38"/>
      <c r="AI216" s="38"/>
      <c r="AJ216" s="38"/>
      <c r="AK216" s="38"/>
      <c r="AL216" s="38"/>
    </row>
    <row r="217" spans="1:38">
      <c r="A217" s="71"/>
      <c r="B217" s="71"/>
      <c r="C217" s="38"/>
      <c r="D217" s="71"/>
      <c r="E217" s="38"/>
      <c r="F217" s="71"/>
      <c r="G217" s="38"/>
      <c r="H217" s="71"/>
      <c r="I217" s="38"/>
      <c r="J217" s="38"/>
      <c r="K217" s="38"/>
      <c r="L217" s="38"/>
      <c r="M217" s="38"/>
      <c r="N217" s="38"/>
      <c r="O217" s="38"/>
      <c r="P217" s="38"/>
      <c r="Q217" s="38"/>
      <c r="R217" s="38"/>
      <c r="S217" s="38"/>
      <c r="AC217" s="38"/>
      <c r="AD217" s="38"/>
      <c r="AE217" s="38"/>
      <c r="AF217" s="38"/>
      <c r="AG217" s="38"/>
      <c r="AH217" s="38"/>
      <c r="AI217" s="38"/>
      <c r="AJ217" s="38"/>
      <c r="AK217" s="38"/>
      <c r="AL217" s="38"/>
    </row>
    <row r="218" spans="1:38">
      <c r="A218" s="71"/>
      <c r="B218" s="71"/>
      <c r="C218" s="38"/>
      <c r="D218" s="71"/>
      <c r="E218" s="38"/>
      <c r="F218" s="71"/>
      <c r="G218" s="38"/>
      <c r="H218" s="71"/>
      <c r="I218" s="38"/>
      <c r="J218" s="38"/>
      <c r="K218" s="38"/>
      <c r="L218" s="38"/>
      <c r="M218" s="38"/>
      <c r="N218" s="38"/>
      <c r="O218" s="38"/>
      <c r="P218" s="38"/>
      <c r="Q218" s="38"/>
      <c r="R218" s="38"/>
      <c r="S218" s="38"/>
      <c r="AC218" s="38"/>
      <c r="AD218" s="38"/>
      <c r="AE218" s="38"/>
      <c r="AF218" s="38"/>
      <c r="AG218" s="38"/>
      <c r="AH218" s="38"/>
      <c r="AI218" s="38"/>
      <c r="AJ218" s="38"/>
      <c r="AK218" s="38"/>
      <c r="AL218" s="38"/>
    </row>
    <row r="219" spans="1:38">
      <c r="A219" s="71"/>
      <c r="B219" s="71"/>
      <c r="C219" s="38"/>
      <c r="D219" s="71"/>
      <c r="E219" s="38"/>
      <c r="F219" s="71"/>
      <c r="G219" s="38"/>
      <c r="H219" s="71"/>
      <c r="I219" s="38"/>
      <c r="J219" s="38"/>
      <c r="K219" s="38"/>
      <c r="L219" s="38"/>
      <c r="M219" s="38"/>
      <c r="N219" s="38"/>
      <c r="O219" s="38"/>
      <c r="P219" s="38"/>
      <c r="Q219" s="38"/>
      <c r="R219" s="38"/>
      <c r="S219" s="38"/>
      <c r="AC219" s="38"/>
      <c r="AD219" s="38"/>
      <c r="AE219" s="38"/>
      <c r="AF219" s="38"/>
      <c r="AG219" s="38"/>
      <c r="AH219" s="38"/>
      <c r="AI219" s="38"/>
      <c r="AJ219" s="38"/>
      <c r="AK219" s="38"/>
      <c r="AL219" s="38"/>
    </row>
    <row r="220" spans="1:38">
      <c r="A220" s="71"/>
      <c r="B220" s="71"/>
      <c r="C220" s="38"/>
      <c r="D220" s="71"/>
      <c r="E220" s="38"/>
      <c r="F220" s="71"/>
      <c r="G220" s="38"/>
      <c r="H220" s="71"/>
      <c r="I220" s="38"/>
      <c r="J220" s="38"/>
      <c r="K220" s="38"/>
      <c r="L220" s="38"/>
      <c r="M220" s="38"/>
      <c r="N220" s="38"/>
      <c r="O220" s="38"/>
      <c r="P220" s="38"/>
      <c r="Q220" s="38"/>
      <c r="R220" s="38"/>
      <c r="S220" s="38"/>
      <c r="AC220" s="38"/>
      <c r="AD220" s="38"/>
      <c r="AE220" s="38"/>
      <c r="AF220" s="38"/>
      <c r="AG220" s="38"/>
      <c r="AH220" s="38"/>
      <c r="AI220" s="38"/>
      <c r="AJ220" s="38"/>
      <c r="AK220" s="38"/>
      <c r="AL220" s="38"/>
    </row>
    <row r="221" spans="1:38">
      <c r="A221" s="71"/>
      <c r="B221" s="71"/>
      <c r="C221" s="38"/>
      <c r="D221" s="71"/>
      <c r="E221" s="38"/>
      <c r="F221" s="71"/>
      <c r="G221" s="38"/>
      <c r="H221" s="71"/>
      <c r="I221" s="38"/>
      <c r="J221" s="38"/>
      <c r="K221" s="38"/>
      <c r="L221" s="38"/>
      <c r="M221" s="38"/>
      <c r="N221" s="38"/>
      <c r="O221" s="38"/>
      <c r="P221" s="38"/>
      <c r="Q221" s="38"/>
      <c r="R221" s="38"/>
      <c r="S221" s="38"/>
      <c r="AC221" s="38"/>
      <c r="AD221" s="38"/>
      <c r="AE221" s="38"/>
      <c r="AF221" s="38"/>
      <c r="AG221" s="38"/>
      <c r="AH221" s="38"/>
      <c r="AI221" s="38"/>
      <c r="AJ221" s="38"/>
      <c r="AK221" s="38"/>
      <c r="AL221" s="38"/>
    </row>
    <row r="222" spans="1:38">
      <c r="A222" s="71"/>
      <c r="B222" s="71"/>
      <c r="C222" s="38"/>
      <c r="D222" s="71"/>
      <c r="E222" s="38"/>
      <c r="F222" s="71"/>
      <c r="G222" s="38"/>
      <c r="H222" s="71"/>
      <c r="I222" s="38"/>
      <c r="J222" s="38"/>
      <c r="K222" s="38"/>
      <c r="L222" s="38"/>
      <c r="M222" s="38"/>
      <c r="N222" s="38"/>
      <c r="O222" s="38"/>
      <c r="P222" s="38"/>
      <c r="Q222" s="38"/>
      <c r="R222" s="38"/>
      <c r="S222" s="38"/>
      <c r="AC222" s="38"/>
      <c r="AD222" s="38"/>
      <c r="AE222" s="38"/>
      <c r="AF222" s="38"/>
      <c r="AG222" s="38"/>
      <c r="AH222" s="38"/>
      <c r="AI222" s="38"/>
      <c r="AJ222" s="38"/>
      <c r="AK222" s="38"/>
      <c r="AL222" s="38"/>
    </row>
    <row r="223" spans="1:38">
      <c r="A223" s="71"/>
      <c r="B223" s="71"/>
      <c r="C223" s="38"/>
      <c r="D223" s="71"/>
      <c r="E223" s="38"/>
      <c r="F223" s="71"/>
      <c r="G223" s="38"/>
      <c r="H223" s="71"/>
      <c r="I223" s="38"/>
      <c r="J223" s="38"/>
      <c r="K223" s="38"/>
      <c r="L223" s="38"/>
      <c r="M223" s="38"/>
      <c r="N223" s="38"/>
      <c r="O223" s="38"/>
      <c r="P223" s="38"/>
      <c r="Q223" s="38"/>
      <c r="R223" s="38"/>
      <c r="S223" s="38"/>
      <c r="AC223" s="38"/>
      <c r="AD223" s="38"/>
      <c r="AE223" s="38"/>
      <c r="AF223" s="38"/>
      <c r="AG223" s="38"/>
      <c r="AH223" s="38"/>
      <c r="AI223" s="38"/>
      <c r="AJ223" s="38"/>
      <c r="AK223" s="38"/>
      <c r="AL223" s="38"/>
    </row>
    <row r="224" spans="1:38">
      <c r="A224" s="71"/>
      <c r="B224" s="71"/>
      <c r="C224" s="38"/>
      <c r="D224" s="71"/>
      <c r="E224" s="38"/>
      <c r="F224" s="71"/>
      <c r="G224" s="38"/>
      <c r="H224" s="71"/>
      <c r="I224" s="38"/>
      <c r="J224" s="38"/>
      <c r="K224" s="38"/>
      <c r="L224" s="38"/>
      <c r="M224" s="38"/>
      <c r="N224" s="38"/>
      <c r="O224" s="38"/>
      <c r="P224" s="38"/>
      <c r="Q224" s="38"/>
      <c r="R224" s="38"/>
      <c r="S224" s="38"/>
      <c r="AC224" s="38"/>
      <c r="AD224" s="38"/>
      <c r="AE224" s="38"/>
      <c r="AF224" s="38"/>
      <c r="AG224" s="38"/>
      <c r="AH224" s="38"/>
      <c r="AI224" s="38"/>
      <c r="AJ224" s="38"/>
      <c r="AK224" s="38"/>
      <c r="AL224" s="38"/>
    </row>
    <row r="225" spans="1:38">
      <c r="A225" s="71"/>
      <c r="B225" s="71"/>
      <c r="C225" s="38"/>
      <c r="D225" s="71"/>
      <c r="E225" s="38"/>
      <c r="F225" s="71"/>
      <c r="G225" s="38"/>
      <c r="H225" s="71"/>
      <c r="I225" s="38"/>
      <c r="J225" s="38"/>
      <c r="K225" s="38"/>
      <c r="L225" s="38"/>
      <c r="M225" s="38"/>
      <c r="N225" s="38"/>
      <c r="O225" s="38"/>
      <c r="P225" s="38"/>
      <c r="Q225" s="38"/>
      <c r="R225" s="38"/>
      <c r="S225" s="38"/>
      <c r="AC225" s="38"/>
      <c r="AD225" s="38"/>
      <c r="AE225" s="38"/>
      <c r="AF225" s="38"/>
      <c r="AG225" s="38"/>
      <c r="AH225" s="38"/>
      <c r="AI225" s="38"/>
      <c r="AJ225" s="38"/>
      <c r="AK225" s="38"/>
      <c r="AL225" s="38"/>
    </row>
    <row r="226" spans="1:38">
      <c r="A226" s="71"/>
      <c r="B226" s="71"/>
      <c r="C226" s="38"/>
      <c r="D226" s="71"/>
      <c r="E226" s="38"/>
      <c r="F226" s="71"/>
      <c r="G226" s="38"/>
      <c r="H226" s="71"/>
      <c r="I226" s="38"/>
      <c r="J226" s="38"/>
      <c r="K226" s="38"/>
      <c r="L226" s="38"/>
      <c r="M226" s="38"/>
      <c r="N226" s="38"/>
      <c r="O226" s="38"/>
      <c r="P226" s="38"/>
      <c r="Q226" s="38"/>
      <c r="R226" s="38"/>
      <c r="S226" s="38"/>
      <c r="AC226" s="38"/>
      <c r="AD226" s="38"/>
      <c r="AE226" s="38"/>
      <c r="AF226" s="38"/>
      <c r="AG226" s="38"/>
      <c r="AH226" s="38"/>
      <c r="AI226" s="38"/>
      <c r="AJ226" s="38"/>
      <c r="AK226" s="38"/>
      <c r="AL226" s="38"/>
    </row>
    <row r="227" spans="1:38">
      <c r="A227" s="71"/>
      <c r="B227" s="71"/>
      <c r="C227" s="38"/>
      <c r="D227" s="71"/>
      <c r="E227" s="38"/>
      <c r="F227" s="71"/>
      <c r="G227" s="38"/>
      <c r="H227" s="71"/>
      <c r="I227" s="38"/>
      <c r="J227" s="38"/>
      <c r="K227" s="38"/>
      <c r="L227" s="38"/>
      <c r="M227" s="38"/>
      <c r="N227" s="38"/>
      <c r="O227" s="38"/>
      <c r="P227" s="38"/>
      <c r="Q227" s="38"/>
      <c r="R227" s="38"/>
      <c r="S227" s="38"/>
      <c r="AC227" s="38"/>
      <c r="AD227" s="38"/>
      <c r="AE227" s="38"/>
      <c r="AF227" s="38"/>
      <c r="AG227" s="38"/>
      <c r="AH227" s="38"/>
      <c r="AI227" s="38"/>
      <c r="AJ227" s="38"/>
      <c r="AK227" s="38"/>
      <c r="AL227" s="38"/>
    </row>
    <row r="228" spans="1:38">
      <c r="A228" s="71"/>
      <c r="B228" s="71"/>
      <c r="C228" s="38"/>
      <c r="D228" s="71"/>
      <c r="E228" s="38"/>
      <c r="F228" s="71"/>
      <c r="G228" s="38"/>
      <c r="H228" s="71"/>
      <c r="I228" s="38"/>
      <c r="J228" s="38"/>
      <c r="K228" s="38"/>
      <c r="L228" s="38"/>
      <c r="M228" s="38"/>
      <c r="N228" s="38"/>
      <c r="O228" s="38"/>
      <c r="P228" s="38"/>
      <c r="Q228" s="38"/>
      <c r="R228" s="38"/>
      <c r="S228" s="38"/>
      <c r="AC228" s="38"/>
      <c r="AD228" s="38"/>
      <c r="AE228" s="38"/>
      <c r="AF228" s="38"/>
      <c r="AG228" s="38"/>
      <c r="AH228" s="38"/>
      <c r="AI228" s="38"/>
      <c r="AJ228" s="38"/>
      <c r="AK228" s="38"/>
      <c r="AL228" s="38"/>
    </row>
    <row r="229" spans="1:38">
      <c r="A229" s="71"/>
      <c r="B229" s="71"/>
      <c r="C229" s="38"/>
      <c r="D229" s="71"/>
      <c r="E229" s="38"/>
      <c r="F229" s="71"/>
      <c r="G229" s="38"/>
      <c r="H229" s="71"/>
      <c r="I229" s="38"/>
      <c r="J229" s="38"/>
      <c r="K229" s="38"/>
      <c r="L229" s="38"/>
      <c r="M229" s="38"/>
      <c r="N229" s="38"/>
      <c r="O229" s="38"/>
      <c r="P229" s="38"/>
      <c r="Q229" s="38"/>
      <c r="R229" s="38"/>
      <c r="S229" s="38"/>
      <c r="AC229" s="38"/>
      <c r="AD229" s="38"/>
      <c r="AE229" s="38"/>
      <c r="AF229" s="38"/>
      <c r="AG229" s="38"/>
      <c r="AH229" s="38"/>
      <c r="AI229" s="38"/>
      <c r="AJ229" s="38"/>
      <c r="AK229" s="38"/>
      <c r="AL229" s="38"/>
    </row>
    <row r="230" spans="1:38">
      <c r="A230" s="71"/>
      <c r="B230" s="71"/>
      <c r="C230" s="38"/>
      <c r="D230" s="71"/>
      <c r="E230" s="38"/>
      <c r="F230" s="71"/>
      <c r="G230" s="38"/>
      <c r="H230" s="71"/>
      <c r="I230" s="38"/>
      <c r="J230" s="38"/>
      <c r="K230" s="38"/>
      <c r="L230" s="38"/>
      <c r="M230" s="38"/>
      <c r="N230" s="38"/>
      <c r="O230" s="38"/>
      <c r="P230" s="38"/>
      <c r="Q230" s="38"/>
      <c r="R230" s="38"/>
      <c r="S230" s="38"/>
      <c r="AC230" s="38"/>
      <c r="AD230" s="38"/>
      <c r="AE230" s="38"/>
      <c r="AF230" s="38"/>
      <c r="AG230" s="38"/>
      <c r="AH230" s="38"/>
      <c r="AI230" s="38"/>
      <c r="AJ230" s="38"/>
      <c r="AK230" s="38"/>
      <c r="AL230" s="38"/>
    </row>
    <row r="231" spans="1:38">
      <c r="A231" s="71"/>
      <c r="B231" s="71"/>
      <c r="C231" s="38"/>
      <c r="D231" s="71"/>
      <c r="E231" s="38"/>
      <c r="F231" s="71"/>
      <c r="G231" s="38"/>
      <c r="H231" s="71"/>
      <c r="I231" s="38"/>
      <c r="J231" s="38"/>
      <c r="K231" s="38"/>
      <c r="L231" s="38"/>
      <c r="M231" s="38"/>
      <c r="N231" s="38"/>
      <c r="O231" s="38"/>
      <c r="P231" s="38"/>
      <c r="Q231" s="38"/>
      <c r="R231" s="38"/>
      <c r="S231" s="38"/>
      <c r="AC231" s="38"/>
      <c r="AD231" s="38"/>
      <c r="AE231" s="38"/>
      <c r="AF231" s="38"/>
      <c r="AG231" s="38"/>
      <c r="AH231" s="38"/>
      <c r="AI231" s="38"/>
      <c r="AJ231" s="38"/>
      <c r="AK231" s="38"/>
      <c r="AL231" s="38"/>
    </row>
    <row r="232" spans="1:38">
      <c r="A232" s="71"/>
      <c r="B232" s="71"/>
      <c r="C232" s="38"/>
      <c r="D232" s="71"/>
      <c r="E232" s="38"/>
      <c r="F232" s="71"/>
      <c r="G232" s="38"/>
      <c r="H232" s="71"/>
      <c r="I232" s="38"/>
      <c r="J232" s="38"/>
      <c r="K232" s="38"/>
      <c r="L232" s="38"/>
      <c r="M232" s="38"/>
      <c r="N232" s="38"/>
      <c r="O232" s="38"/>
      <c r="P232" s="38"/>
      <c r="Q232" s="38"/>
      <c r="R232" s="38"/>
      <c r="S232" s="38"/>
      <c r="AC232" s="38"/>
      <c r="AD232" s="38"/>
      <c r="AE232" s="38"/>
      <c r="AF232" s="38"/>
      <c r="AG232" s="38"/>
      <c r="AH232" s="38"/>
      <c r="AI232" s="38"/>
      <c r="AJ232" s="38"/>
      <c r="AK232" s="38"/>
      <c r="AL232" s="38"/>
    </row>
    <row r="233" spans="1:38">
      <c r="A233" s="71"/>
      <c r="B233" s="71"/>
      <c r="C233" s="38"/>
      <c r="D233" s="71"/>
      <c r="E233" s="38"/>
      <c r="F233" s="71"/>
      <c r="G233" s="38"/>
      <c r="H233" s="71"/>
      <c r="I233" s="38"/>
      <c r="J233" s="38"/>
      <c r="K233" s="38"/>
      <c r="L233" s="38"/>
      <c r="M233" s="38"/>
      <c r="N233" s="38"/>
      <c r="O233" s="38"/>
      <c r="P233" s="38"/>
      <c r="Q233" s="38"/>
      <c r="R233" s="38"/>
      <c r="S233" s="38"/>
      <c r="AC233" s="38"/>
      <c r="AD233" s="38"/>
      <c r="AE233" s="38"/>
      <c r="AF233" s="38"/>
      <c r="AG233" s="38"/>
      <c r="AH233" s="38"/>
      <c r="AI233" s="38"/>
      <c r="AJ233" s="38"/>
      <c r="AK233" s="38"/>
      <c r="AL233" s="38"/>
    </row>
    <row r="234" spans="1:38">
      <c r="A234" s="71"/>
      <c r="B234" s="71"/>
      <c r="C234" s="38"/>
      <c r="D234" s="71"/>
      <c r="E234" s="38"/>
      <c r="F234" s="71"/>
      <c r="G234" s="38"/>
      <c r="H234" s="71"/>
      <c r="I234" s="38"/>
      <c r="J234" s="38"/>
      <c r="K234" s="38"/>
      <c r="L234" s="38"/>
      <c r="M234" s="38"/>
      <c r="N234" s="38"/>
      <c r="O234" s="38"/>
      <c r="P234" s="38"/>
      <c r="Q234" s="38"/>
      <c r="R234" s="38"/>
      <c r="S234" s="38"/>
      <c r="AC234" s="38"/>
      <c r="AD234" s="38"/>
      <c r="AE234" s="38"/>
      <c r="AF234" s="38"/>
      <c r="AG234" s="38"/>
      <c r="AH234" s="38"/>
      <c r="AI234" s="38"/>
      <c r="AJ234" s="38"/>
      <c r="AK234" s="38"/>
      <c r="AL234" s="38"/>
    </row>
    <row r="235" spans="1:38">
      <c r="A235" s="71"/>
      <c r="B235" s="71"/>
      <c r="C235" s="38"/>
      <c r="D235" s="71"/>
      <c r="E235" s="38"/>
      <c r="F235" s="71"/>
      <c r="G235" s="38"/>
      <c r="H235" s="71"/>
      <c r="I235" s="38"/>
      <c r="J235" s="38"/>
      <c r="K235" s="38"/>
      <c r="L235" s="38"/>
      <c r="M235" s="38"/>
      <c r="N235" s="38"/>
      <c r="O235" s="38"/>
      <c r="P235" s="38"/>
      <c r="Q235" s="38"/>
      <c r="R235" s="38"/>
      <c r="S235" s="38"/>
      <c r="AC235" s="38"/>
      <c r="AD235" s="38"/>
      <c r="AE235" s="38"/>
      <c r="AF235" s="38"/>
      <c r="AG235" s="38"/>
      <c r="AH235" s="38"/>
      <c r="AI235" s="38"/>
      <c r="AJ235" s="38"/>
      <c r="AK235" s="38"/>
      <c r="AL235" s="38"/>
    </row>
    <row r="236" spans="1:38">
      <c r="A236" s="71"/>
      <c r="B236" s="71"/>
      <c r="C236" s="38"/>
      <c r="D236" s="71"/>
      <c r="E236" s="38"/>
      <c r="F236" s="71"/>
      <c r="G236" s="38"/>
      <c r="H236" s="71"/>
      <c r="I236" s="38"/>
      <c r="J236" s="38"/>
      <c r="K236" s="38"/>
      <c r="L236" s="38"/>
      <c r="M236" s="38"/>
      <c r="N236" s="38"/>
      <c r="O236" s="38"/>
      <c r="P236" s="38"/>
      <c r="Q236" s="38"/>
      <c r="R236" s="38"/>
      <c r="S236" s="38"/>
      <c r="AC236" s="38"/>
      <c r="AD236" s="38"/>
      <c r="AE236" s="38"/>
      <c r="AF236" s="38"/>
      <c r="AG236" s="38"/>
      <c r="AH236" s="38"/>
      <c r="AI236" s="38"/>
      <c r="AJ236" s="38"/>
      <c r="AK236" s="38"/>
      <c r="AL236" s="38"/>
    </row>
    <row r="237" spans="1:38">
      <c r="A237" s="71"/>
      <c r="B237" s="71"/>
      <c r="C237" s="38"/>
      <c r="D237" s="71"/>
      <c r="E237" s="38"/>
      <c r="F237" s="71"/>
      <c r="G237" s="38"/>
      <c r="H237" s="71"/>
      <c r="I237" s="38"/>
      <c r="J237" s="38"/>
      <c r="K237" s="38"/>
      <c r="L237" s="38"/>
      <c r="M237" s="38"/>
      <c r="N237" s="38"/>
      <c r="O237" s="38"/>
      <c r="P237" s="38"/>
      <c r="Q237" s="38"/>
      <c r="R237" s="38"/>
      <c r="S237" s="38"/>
      <c r="AC237" s="38"/>
      <c r="AD237" s="38"/>
      <c r="AE237" s="38"/>
      <c r="AF237" s="38"/>
      <c r="AG237" s="38"/>
      <c r="AH237" s="38"/>
      <c r="AI237" s="38"/>
      <c r="AJ237" s="38"/>
      <c r="AK237" s="38"/>
      <c r="AL237" s="38"/>
    </row>
    <row r="238" spans="1:38">
      <c r="A238" s="71"/>
      <c r="B238" s="71"/>
      <c r="C238" s="38"/>
      <c r="D238" s="71"/>
      <c r="E238" s="38"/>
      <c r="F238" s="71"/>
      <c r="G238" s="38"/>
      <c r="H238" s="71"/>
      <c r="I238" s="38"/>
      <c r="J238" s="38"/>
      <c r="K238" s="38"/>
      <c r="L238" s="38"/>
      <c r="M238" s="38"/>
      <c r="N238" s="38"/>
      <c r="O238" s="38"/>
      <c r="P238" s="38"/>
      <c r="Q238" s="38"/>
      <c r="R238" s="38"/>
      <c r="S238" s="38"/>
      <c r="AC238" s="38"/>
      <c r="AD238" s="38"/>
      <c r="AE238" s="38"/>
      <c r="AF238" s="38"/>
      <c r="AG238" s="38"/>
      <c r="AH238" s="38"/>
      <c r="AI238" s="38"/>
      <c r="AJ238" s="38"/>
      <c r="AK238" s="38"/>
      <c r="AL238" s="38"/>
    </row>
    <row r="239" spans="1:38">
      <c r="A239" s="71"/>
      <c r="B239" s="71"/>
      <c r="C239" s="38"/>
      <c r="D239" s="71"/>
      <c r="E239" s="38"/>
      <c r="F239" s="71"/>
      <c r="G239" s="38"/>
      <c r="H239" s="71"/>
      <c r="I239" s="38"/>
      <c r="J239" s="38"/>
      <c r="K239" s="38"/>
      <c r="L239" s="38"/>
      <c r="M239" s="38"/>
      <c r="N239" s="38"/>
      <c r="O239" s="38"/>
      <c r="P239" s="38"/>
      <c r="Q239" s="38"/>
      <c r="R239" s="38"/>
      <c r="S239" s="38"/>
      <c r="AC239" s="38"/>
      <c r="AD239" s="38"/>
      <c r="AE239" s="38"/>
      <c r="AF239" s="38"/>
      <c r="AG239" s="38"/>
      <c r="AH239" s="38"/>
      <c r="AI239" s="38"/>
      <c r="AJ239" s="38"/>
      <c r="AK239" s="38"/>
      <c r="AL239" s="38"/>
    </row>
    <row r="240" spans="1:38">
      <c r="A240" s="71"/>
      <c r="B240" s="71"/>
      <c r="C240" s="38"/>
      <c r="D240" s="71"/>
      <c r="E240" s="38"/>
      <c r="F240" s="71"/>
      <c r="G240" s="38"/>
      <c r="H240" s="71"/>
      <c r="I240" s="38"/>
      <c r="J240" s="38"/>
      <c r="K240" s="38"/>
      <c r="L240" s="38"/>
      <c r="M240" s="38"/>
      <c r="N240" s="38"/>
      <c r="O240" s="38"/>
      <c r="P240" s="38"/>
      <c r="Q240" s="38"/>
      <c r="R240" s="38"/>
      <c r="S240" s="38"/>
      <c r="AC240" s="38"/>
      <c r="AD240" s="38"/>
      <c r="AE240" s="38"/>
      <c r="AF240" s="38"/>
      <c r="AG240" s="38"/>
      <c r="AH240" s="38"/>
      <c r="AI240" s="38"/>
      <c r="AJ240" s="38"/>
      <c r="AK240" s="38"/>
      <c r="AL240" s="38"/>
    </row>
    <row r="241" spans="1:38">
      <c r="A241" s="71"/>
      <c r="B241" s="71"/>
      <c r="C241" s="38"/>
      <c r="D241" s="71"/>
      <c r="E241" s="38"/>
      <c r="F241" s="71"/>
      <c r="G241" s="38"/>
      <c r="H241" s="71"/>
      <c r="I241" s="38"/>
      <c r="J241" s="38"/>
      <c r="K241" s="38"/>
      <c r="L241" s="38"/>
      <c r="M241" s="38"/>
      <c r="N241" s="38"/>
      <c r="O241" s="38"/>
      <c r="P241" s="38"/>
      <c r="Q241" s="38"/>
      <c r="R241" s="38"/>
      <c r="S241" s="38"/>
      <c r="AC241" s="38"/>
      <c r="AD241" s="38"/>
      <c r="AE241" s="38"/>
      <c r="AF241" s="38"/>
      <c r="AG241" s="38"/>
      <c r="AH241" s="38"/>
      <c r="AI241" s="38"/>
      <c r="AJ241" s="38"/>
      <c r="AK241" s="38"/>
      <c r="AL241" s="38"/>
    </row>
    <row r="242" spans="1:38">
      <c r="A242" s="71"/>
      <c r="B242" s="71"/>
      <c r="C242" s="38"/>
      <c r="D242" s="71"/>
      <c r="E242" s="38"/>
      <c r="F242" s="71"/>
      <c r="G242" s="38"/>
      <c r="H242" s="71"/>
      <c r="I242" s="38"/>
      <c r="J242" s="38"/>
      <c r="K242" s="38"/>
      <c r="L242" s="38"/>
      <c r="M242" s="38"/>
      <c r="N242" s="38"/>
      <c r="O242" s="38"/>
      <c r="P242" s="38"/>
      <c r="Q242" s="38"/>
      <c r="R242" s="38"/>
      <c r="S242" s="38"/>
      <c r="AC242" s="38"/>
      <c r="AD242" s="38"/>
      <c r="AE242" s="38"/>
      <c r="AF242" s="38"/>
      <c r="AG242" s="38"/>
      <c r="AH242" s="38"/>
      <c r="AI242" s="38"/>
      <c r="AJ242" s="38"/>
      <c r="AK242" s="38"/>
      <c r="AL242" s="38"/>
    </row>
    <row r="243" spans="1:38">
      <c r="A243" s="71"/>
      <c r="B243" s="71"/>
      <c r="C243" s="38"/>
      <c r="D243" s="71"/>
      <c r="E243" s="38"/>
      <c r="F243" s="71"/>
      <c r="G243" s="38"/>
      <c r="H243" s="71"/>
      <c r="I243" s="38"/>
      <c r="J243" s="38"/>
      <c r="K243" s="38"/>
      <c r="L243" s="38"/>
      <c r="M243" s="38"/>
      <c r="N243" s="38"/>
      <c r="O243" s="38"/>
      <c r="P243" s="38"/>
      <c r="Q243" s="38"/>
      <c r="R243" s="38"/>
      <c r="S243" s="38"/>
      <c r="AC243" s="38"/>
      <c r="AD243" s="38"/>
      <c r="AE243" s="38"/>
      <c r="AF243" s="38"/>
      <c r="AG243" s="38"/>
      <c r="AH243" s="38"/>
      <c r="AI243" s="38"/>
      <c r="AJ243" s="38"/>
      <c r="AK243" s="38"/>
      <c r="AL243" s="38"/>
    </row>
    <row r="244" spans="1:38">
      <c r="A244" s="71"/>
      <c r="B244" s="71"/>
      <c r="C244" s="38"/>
      <c r="D244" s="71"/>
      <c r="E244" s="38"/>
      <c r="F244" s="71"/>
      <c r="G244" s="38"/>
      <c r="H244" s="71"/>
      <c r="I244" s="38"/>
      <c r="J244" s="38"/>
      <c r="K244" s="38"/>
      <c r="L244" s="38"/>
      <c r="M244" s="38"/>
      <c r="N244" s="38"/>
      <c r="O244" s="38"/>
      <c r="P244" s="38"/>
      <c r="Q244" s="38"/>
      <c r="R244" s="38"/>
      <c r="S244" s="38"/>
      <c r="AC244" s="38"/>
      <c r="AD244" s="38"/>
      <c r="AE244" s="38"/>
      <c r="AF244" s="38"/>
      <c r="AG244" s="38"/>
      <c r="AH244" s="38"/>
      <c r="AI244" s="38"/>
      <c r="AJ244" s="38"/>
      <c r="AK244" s="38"/>
      <c r="AL244" s="38"/>
    </row>
    <row r="245" spans="1:38">
      <c r="A245" s="71"/>
      <c r="B245" s="71"/>
      <c r="C245" s="38"/>
      <c r="D245" s="71"/>
      <c r="E245" s="38"/>
      <c r="F245" s="71"/>
      <c r="G245" s="38"/>
      <c r="H245" s="71"/>
      <c r="I245" s="38"/>
      <c r="J245" s="38"/>
      <c r="K245" s="38"/>
      <c r="L245" s="38"/>
      <c r="M245" s="38"/>
      <c r="N245" s="38"/>
      <c r="O245" s="38"/>
      <c r="P245" s="38"/>
      <c r="Q245" s="38"/>
      <c r="R245" s="38"/>
      <c r="S245" s="38"/>
      <c r="AC245" s="38"/>
      <c r="AD245" s="38"/>
      <c r="AE245" s="38"/>
      <c r="AF245" s="38"/>
      <c r="AG245" s="38"/>
      <c r="AH245" s="38"/>
      <c r="AI245" s="38"/>
      <c r="AJ245" s="38"/>
      <c r="AK245" s="38"/>
      <c r="AL245" s="38"/>
    </row>
    <row r="246" spans="1:38">
      <c r="A246" s="71"/>
      <c r="B246" s="71"/>
      <c r="C246" s="38"/>
      <c r="D246" s="71"/>
      <c r="E246" s="38"/>
      <c r="F246" s="71"/>
      <c r="G246" s="38"/>
      <c r="H246" s="71"/>
      <c r="I246" s="38"/>
      <c r="J246" s="38"/>
      <c r="K246" s="38"/>
      <c r="L246" s="38"/>
      <c r="M246" s="38"/>
      <c r="N246" s="38"/>
      <c r="O246" s="38"/>
      <c r="P246" s="38"/>
      <c r="Q246" s="38"/>
      <c r="R246" s="38"/>
      <c r="S246" s="38"/>
      <c r="AC246" s="38"/>
      <c r="AD246" s="38"/>
      <c r="AE246" s="38"/>
      <c r="AF246" s="38"/>
      <c r="AG246" s="38"/>
      <c r="AH246" s="38"/>
      <c r="AI246" s="38"/>
      <c r="AJ246" s="38"/>
      <c r="AK246" s="38"/>
      <c r="AL246" s="38"/>
    </row>
    <row r="247" spans="1:38">
      <c r="A247" s="71"/>
      <c r="B247" s="71"/>
      <c r="C247" s="38"/>
      <c r="D247" s="71"/>
      <c r="E247" s="38"/>
      <c r="F247" s="71"/>
      <c r="G247" s="38"/>
      <c r="H247" s="71"/>
      <c r="I247" s="38"/>
      <c r="J247" s="38"/>
      <c r="K247" s="38"/>
      <c r="L247" s="38"/>
      <c r="M247" s="38"/>
      <c r="N247" s="38"/>
      <c r="O247" s="38"/>
      <c r="P247" s="38"/>
      <c r="Q247" s="38"/>
      <c r="R247" s="38"/>
      <c r="S247" s="38"/>
      <c r="AC247" s="38"/>
      <c r="AD247" s="38"/>
      <c r="AE247" s="38"/>
      <c r="AF247" s="38"/>
      <c r="AG247" s="38"/>
      <c r="AH247" s="38"/>
      <c r="AI247" s="38"/>
      <c r="AJ247" s="38"/>
      <c r="AK247" s="38"/>
      <c r="AL247" s="38"/>
    </row>
    <row r="248" spans="1:38">
      <c r="A248" s="71"/>
      <c r="B248" s="71"/>
      <c r="C248" s="38"/>
      <c r="D248" s="71"/>
      <c r="E248" s="38"/>
      <c r="F248" s="71"/>
      <c r="G248" s="38"/>
      <c r="H248" s="71"/>
      <c r="I248" s="38"/>
      <c r="J248" s="38"/>
      <c r="K248" s="38"/>
      <c r="L248" s="38"/>
      <c r="M248" s="38"/>
      <c r="N248" s="38"/>
      <c r="O248" s="38"/>
      <c r="P248" s="38"/>
      <c r="Q248" s="38"/>
      <c r="R248" s="38"/>
      <c r="S248" s="38"/>
      <c r="AC248" s="38"/>
      <c r="AD248" s="38"/>
      <c r="AE248" s="38"/>
      <c r="AF248" s="38"/>
      <c r="AG248" s="38"/>
      <c r="AH248" s="38"/>
      <c r="AI248" s="38"/>
      <c r="AJ248" s="38"/>
      <c r="AK248" s="38"/>
      <c r="AL248" s="38"/>
    </row>
    <row r="249" spans="1:38">
      <c r="A249" s="71"/>
      <c r="B249" s="71"/>
      <c r="C249" s="38"/>
      <c r="D249" s="71"/>
      <c r="E249" s="38"/>
      <c r="F249" s="71"/>
      <c r="G249" s="38"/>
      <c r="H249" s="71"/>
      <c r="I249" s="38"/>
      <c r="J249" s="38"/>
      <c r="K249" s="38"/>
      <c r="L249" s="38"/>
      <c r="M249" s="38"/>
      <c r="N249" s="38"/>
      <c r="O249" s="38"/>
      <c r="P249" s="38"/>
      <c r="Q249" s="38"/>
      <c r="R249" s="38"/>
      <c r="S249" s="38"/>
      <c r="AC249" s="38"/>
      <c r="AD249" s="38"/>
      <c r="AE249" s="38"/>
      <c r="AF249" s="38"/>
      <c r="AG249" s="38"/>
      <c r="AH249" s="38"/>
      <c r="AI249" s="38"/>
      <c r="AJ249" s="38"/>
      <c r="AK249" s="38"/>
      <c r="AL249" s="38"/>
    </row>
    <row r="250" spans="1:38">
      <c r="A250" s="71"/>
      <c r="B250" s="71"/>
      <c r="C250" s="38"/>
      <c r="D250" s="71"/>
      <c r="E250" s="38"/>
      <c r="F250" s="71"/>
      <c r="G250" s="38"/>
      <c r="H250" s="71"/>
      <c r="I250" s="38"/>
      <c r="J250" s="38"/>
      <c r="K250" s="38"/>
      <c r="L250" s="38"/>
      <c r="M250" s="38"/>
      <c r="N250" s="38"/>
      <c r="O250" s="38"/>
      <c r="P250" s="38"/>
      <c r="Q250" s="38"/>
      <c r="R250" s="38"/>
      <c r="S250" s="38"/>
      <c r="AC250" s="38"/>
      <c r="AD250" s="38"/>
      <c r="AE250" s="38"/>
      <c r="AF250" s="38"/>
      <c r="AG250" s="38"/>
      <c r="AH250" s="38"/>
      <c r="AI250" s="38"/>
      <c r="AJ250" s="38"/>
      <c r="AK250" s="38"/>
      <c r="AL250" s="38"/>
    </row>
    <row r="251" spans="1:38">
      <c r="A251" s="71"/>
      <c r="B251" s="71"/>
      <c r="C251" s="38"/>
      <c r="D251" s="71"/>
      <c r="E251" s="38"/>
      <c r="F251" s="71"/>
      <c r="G251" s="38"/>
      <c r="H251" s="71"/>
      <c r="I251" s="38"/>
      <c r="J251" s="38"/>
      <c r="K251" s="38"/>
      <c r="L251" s="38"/>
      <c r="M251" s="38"/>
      <c r="N251" s="38"/>
      <c r="O251" s="38"/>
      <c r="P251" s="38"/>
      <c r="Q251" s="38"/>
      <c r="R251" s="38"/>
      <c r="S251" s="38"/>
      <c r="AC251" s="38"/>
      <c r="AD251" s="38"/>
      <c r="AE251" s="38"/>
      <c r="AF251" s="38"/>
      <c r="AG251" s="38"/>
      <c r="AH251" s="38"/>
      <c r="AI251" s="38"/>
      <c r="AJ251" s="38"/>
      <c r="AK251" s="38"/>
      <c r="AL251" s="38"/>
    </row>
    <row r="252" spans="1:38">
      <c r="A252" s="71"/>
      <c r="B252" s="71"/>
      <c r="C252" s="38"/>
      <c r="D252" s="71"/>
      <c r="E252" s="38"/>
      <c r="F252" s="71"/>
      <c r="G252" s="38"/>
      <c r="H252" s="71"/>
      <c r="I252" s="38"/>
      <c r="J252" s="38"/>
      <c r="K252" s="38"/>
      <c r="L252" s="38"/>
      <c r="M252" s="38"/>
      <c r="N252" s="38"/>
      <c r="O252" s="38"/>
      <c r="P252" s="38"/>
      <c r="Q252" s="38"/>
      <c r="R252" s="38"/>
      <c r="S252" s="38"/>
      <c r="AC252" s="38"/>
      <c r="AD252" s="38"/>
      <c r="AE252" s="38"/>
      <c r="AF252" s="38"/>
      <c r="AG252" s="38"/>
      <c r="AH252" s="38"/>
      <c r="AI252" s="38"/>
      <c r="AJ252" s="38"/>
      <c r="AK252" s="38"/>
      <c r="AL252" s="38"/>
    </row>
    <row r="253" spans="1:38">
      <c r="A253" s="71"/>
      <c r="B253" s="71"/>
      <c r="C253" s="38"/>
      <c r="D253" s="71"/>
      <c r="E253" s="38"/>
      <c r="F253" s="71"/>
      <c r="G253" s="38"/>
      <c r="H253" s="71"/>
      <c r="I253" s="38"/>
      <c r="J253" s="38"/>
      <c r="K253" s="38"/>
      <c r="L253" s="38"/>
      <c r="M253" s="38"/>
      <c r="N253" s="38"/>
      <c r="O253" s="38"/>
      <c r="P253" s="38"/>
      <c r="Q253" s="38"/>
      <c r="R253" s="38"/>
      <c r="S253" s="38"/>
      <c r="AC253" s="38"/>
      <c r="AD253" s="38"/>
      <c r="AE253" s="38"/>
      <c r="AF253" s="38"/>
      <c r="AG253" s="38"/>
      <c r="AH253" s="38"/>
      <c r="AI253" s="38"/>
      <c r="AJ253" s="38"/>
      <c r="AK253" s="38"/>
      <c r="AL253" s="38"/>
    </row>
    <row r="254" spans="1:38">
      <c r="A254" s="71"/>
      <c r="B254" s="71"/>
      <c r="C254" s="38"/>
      <c r="D254" s="71"/>
      <c r="E254" s="38"/>
      <c r="F254" s="71"/>
      <c r="G254" s="38"/>
      <c r="H254" s="71"/>
      <c r="I254" s="38"/>
      <c r="J254" s="38"/>
      <c r="K254" s="38"/>
      <c r="L254" s="38"/>
      <c r="M254" s="38"/>
      <c r="N254" s="38"/>
      <c r="O254" s="38"/>
      <c r="P254" s="38"/>
      <c r="Q254" s="38"/>
      <c r="R254" s="38"/>
      <c r="S254" s="38"/>
      <c r="AC254" s="38"/>
      <c r="AD254" s="38"/>
      <c r="AE254" s="38"/>
      <c r="AF254" s="38"/>
      <c r="AG254" s="38"/>
      <c r="AH254" s="38"/>
      <c r="AI254" s="38"/>
      <c r="AJ254" s="38"/>
      <c r="AK254" s="38"/>
      <c r="AL254" s="38"/>
    </row>
    <row r="255" spans="1:38">
      <c r="A255" s="71"/>
      <c r="B255" s="71"/>
      <c r="C255" s="38"/>
      <c r="D255" s="71"/>
      <c r="E255" s="38"/>
      <c r="F255" s="71"/>
      <c r="G255" s="38"/>
      <c r="H255" s="71"/>
      <c r="I255" s="38"/>
      <c r="J255" s="38"/>
      <c r="K255" s="38"/>
      <c r="L255" s="38"/>
      <c r="M255" s="38"/>
      <c r="N255" s="38"/>
      <c r="O255" s="38"/>
      <c r="P255" s="38"/>
      <c r="Q255" s="38"/>
      <c r="R255" s="38"/>
      <c r="S255" s="38"/>
      <c r="AC255" s="38"/>
      <c r="AD255" s="38"/>
      <c r="AE255" s="38"/>
      <c r="AF255" s="38"/>
      <c r="AG255" s="38"/>
      <c r="AH255" s="38"/>
      <c r="AI255" s="38"/>
      <c r="AJ255" s="38"/>
      <c r="AK255" s="38"/>
      <c r="AL255" s="38"/>
    </row>
    <row r="256" spans="1:38">
      <c r="A256" s="71"/>
      <c r="B256" s="71"/>
      <c r="C256" s="38"/>
      <c r="D256" s="71"/>
      <c r="E256" s="38"/>
      <c r="F256" s="71"/>
      <c r="G256" s="38"/>
      <c r="H256" s="71"/>
      <c r="I256" s="38"/>
      <c r="J256" s="38"/>
      <c r="K256" s="38"/>
      <c r="L256" s="38"/>
      <c r="M256" s="38"/>
      <c r="N256" s="38"/>
      <c r="O256" s="38"/>
      <c r="P256" s="38"/>
      <c r="Q256" s="38"/>
      <c r="R256" s="38"/>
      <c r="S256" s="38"/>
      <c r="AC256" s="38"/>
      <c r="AD256" s="38"/>
      <c r="AE256" s="38"/>
      <c r="AF256" s="38"/>
      <c r="AG256" s="38"/>
      <c r="AH256" s="38"/>
      <c r="AI256" s="38"/>
      <c r="AJ256" s="38"/>
      <c r="AK256" s="38"/>
      <c r="AL256" s="38"/>
    </row>
    <row r="257" spans="1:38">
      <c r="A257" s="71"/>
      <c r="B257" s="71"/>
      <c r="C257" s="38"/>
      <c r="D257" s="71"/>
      <c r="E257" s="38"/>
      <c r="F257" s="71"/>
      <c r="G257" s="38"/>
      <c r="H257" s="71"/>
      <c r="I257" s="38"/>
      <c r="J257" s="38"/>
      <c r="K257" s="38"/>
      <c r="L257" s="38"/>
      <c r="M257" s="38"/>
      <c r="N257" s="38"/>
      <c r="O257" s="38"/>
      <c r="P257" s="38"/>
      <c r="Q257" s="38"/>
      <c r="R257" s="38"/>
      <c r="S257" s="38"/>
      <c r="AC257" s="38"/>
      <c r="AD257" s="38"/>
      <c r="AE257" s="38"/>
      <c r="AF257" s="38"/>
      <c r="AG257" s="38"/>
      <c r="AH257" s="38"/>
      <c r="AI257" s="38"/>
      <c r="AJ257" s="38"/>
      <c r="AK257" s="38"/>
      <c r="AL257" s="38"/>
    </row>
    <row r="258" spans="1:38">
      <c r="A258" s="71"/>
      <c r="B258" s="71"/>
      <c r="C258" s="38"/>
      <c r="D258" s="71"/>
      <c r="E258" s="38"/>
      <c r="F258" s="71"/>
      <c r="G258" s="38"/>
      <c r="H258" s="71"/>
      <c r="I258" s="38"/>
      <c r="J258" s="38"/>
      <c r="K258" s="38"/>
      <c r="L258" s="38"/>
      <c r="M258" s="38"/>
      <c r="N258" s="38"/>
      <c r="O258" s="38"/>
      <c r="P258" s="38"/>
      <c r="Q258" s="38"/>
      <c r="R258" s="38"/>
      <c r="S258" s="38"/>
      <c r="AC258" s="38"/>
      <c r="AD258" s="38"/>
      <c r="AE258" s="38"/>
      <c r="AF258" s="38"/>
      <c r="AG258" s="38"/>
      <c r="AH258" s="38"/>
      <c r="AI258" s="38"/>
      <c r="AJ258" s="38"/>
      <c r="AK258" s="38"/>
      <c r="AL258" s="38"/>
    </row>
    <row r="259" spans="1:38">
      <c r="A259" s="71"/>
      <c r="B259" s="71"/>
      <c r="C259" s="38"/>
      <c r="D259" s="71"/>
      <c r="E259" s="38"/>
      <c r="F259" s="71"/>
      <c r="G259" s="38"/>
      <c r="H259" s="71"/>
      <c r="I259" s="38"/>
      <c r="J259" s="38"/>
      <c r="K259" s="38"/>
      <c r="L259" s="38"/>
      <c r="M259" s="38"/>
      <c r="N259" s="38"/>
      <c r="O259" s="38"/>
      <c r="P259" s="38"/>
      <c r="Q259" s="38"/>
      <c r="R259" s="38"/>
      <c r="S259" s="38"/>
      <c r="AC259" s="38"/>
      <c r="AD259" s="38"/>
      <c r="AE259" s="38"/>
      <c r="AF259" s="38"/>
      <c r="AG259" s="38"/>
      <c r="AH259" s="38"/>
      <c r="AI259" s="38"/>
      <c r="AJ259" s="38"/>
      <c r="AK259" s="38"/>
      <c r="AL259" s="38"/>
    </row>
    <row r="260" spans="1:38">
      <c r="A260" s="71"/>
      <c r="B260" s="71"/>
      <c r="C260" s="38"/>
      <c r="D260" s="71"/>
      <c r="E260" s="38"/>
      <c r="F260" s="71"/>
      <c r="G260" s="38"/>
      <c r="H260" s="71"/>
      <c r="I260" s="38"/>
      <c r="J260" s="38"/>
      <c r="K260" s="38"/>
      <c r="L260" s="38"/>
      <c r="M260" s="38"/>
      <c r="N260" s="38"/>
      <c r="O260" s="38"/>
      <c r="P260" s="38"/>
      <c r="Q260" s="38"/>
      <c r="R260" s="38"/>
      <c r="S260" s="38"/>
      <c r="AC260" s="38"/>
      <c r="AD260" s="38"/>
      <c r="AE260" s="38"/>
      <c r="AF260" s="38"/>
      <c r="AG260" s="38"/>
      <c r="AH260" s="38"/>
      <c r="AI260" s="38"/>
      <c r="AJ260" s="38"/>
      <c r="AK260" s="38"/>
      <c r="AL260" s="38"/>
    </row>
    <row r="261" spans="1:38">
      <c r="A261" s="71"/>
      <c r="B261" s="71"/>
      <c r="C261" s="38"/>
      <c r="D261" s="71"/>
      <c r="E261" s="38"/>
      <c r="F261" s="71"/>
      <c r="G261" s="38"/>
      <c r="H261" s="71"/>
      <c r="I261" s="38"/>
      <c r="J261" s="38"/>
      <c r="K261" s="38"/>
      <c r="L261" s="38"/>
      <c r="M261" s="38"/>
      <c r="N261" s="38"/>
      <c r="O261" s="38"/>
      <c r="P261" s="38"/>
      <c r="Q261" s="38"/>
      <c r="R261" s="38"/>
      <c r="S261" s="38"/>
      <c r="AC261" s="38"/>
      <c r="AD261" s="38"/>
      <c r="AE261" s="38"/>
      <c r="AF261" s="38"/>
      <c r="AG261" s="38"/>
      <c r="AH261" s="38"/>
      <c r="AI261" s="38"/>
      <c r="AJ261" s="38"/>
      <c r="AK261" s="38"/>
      <c r="AL261" s="38"/>
    </row>
    <row r="262" spans="1:38">
      <c r="A262" s="71"/>
      <c r="B262" s="71"/>
      <c r="C262" s="38"/>
      <c r="D262" s="71"/>
      <c r="E262" s="38"/>
      <c r="F262" s="71"/>
      <c r="G262" s="38"/>
      <c r="H262" s="71"/>
      <c r="I262" s="38"/>
      <c r="J262" s="38"/>
      <c r="K262" s="38"/>
      <c r="L262" s="38"/>
      <c r="M262" s="38"/>
      <c r="N262" s="38"/>
      <c r="O262" s="38"/>
      <c r="P262" s="38"/>
      <c r="Q262" s="38"/>
      <c r="R262" s="38"/>
      <c r="S262" s="38"/>
      <c r="AC262" s="38"/>
      <c r="AD262" s="38"/>
      <c r="AE262" s="38"/>
      <c r="AF262" s="38"/>
      <c r="AG262" s="38"/>
      <c r="AH262" s="38"/>
      <c r="AI262" s="38"/>
      <c r="AJ262" s="38"/>
      <c r="AK262" s="38"/>
      <c r="AL262" s="38"/>
    </row>
    <row r="263" spans="1:38">
      <c r="A263" s="71"/>
      <c r="B263" s="71"/>
      <c r="C263" s="38"/>
      <c r="D263" s="71"/>
      <c r="E263" s="38"/>
      <c r="F263" s="71"/>
      <c r="G263" s="38"/>
      <c r="H263" s="71"/>
      <c r="I263" s="38"/>
      <c r="J263" s="38"/>
      <c r="K263" s="38"/>
      <c r="L263" s="38"/>
      <c r="M263" s="38"/>
      <c r="N263" s="38"/>
      <c r="O263" s="38"/>
      <c r="P263" s="38"/>
      <c r="Q263" s="38"/>
      <c r="R263" s="38"/>
      <c r="S263" s="38"/>
      <c r="AC263" s="38"/>
      <c r="AD263" s="38"/>
      <c r="AE263" s="38"/>
      <c r="AF263" s="38"/>
      <c r="AG263" s="38"/>
      <c r="AH263" s="38"/>
      <c r="AI263" s="38"/>
      <c r="AJ263" s="38"/>
      <c r="AK263" s="38"/>
      <c r="AL263" s="38"/>
    </row>
    <row r="264" spans="1:38">
      <c r="A264" s="71"/>
      <c r="B264" s="71"/>
      <c r="C264" s="38"/>
      <c r="D264" s="71"/>
      <c r="E264" s="38"/>
      <c r="F264" s="71"/>
      <c r="G264" s="38"/>
      <c r="H264" s="71"/>
      <c r="I264" s="38"/>
      <c r="J264" s="38"/>
      <c r="K264" s="38"/>
      <c r="L264" s="38"/>
      <c r="M264" s="38"/>
      <c r="N264" s="38"/>
      <c r="O264" s="38"/>
      <c r="P264" s="38"/>
      <c r="Q264" s="38"/>
      <c r="R264" s="38"/>
      <c r="S264" s="38"/>
      <c r="AC264" s="38"/>
      <c r="AD264" s="38"/>
      <c r="AE264" s="38"/>
      <c r="AF264" s="38"/>
      <c r="AG264" s="38"/>
      <c r="AH264" s="38"/>
      <c r="AI264" s="38"/>
      <c r="AJ264" s="38"/>
      <c r="AK264" s="38"/>
      <c r="AL264" s="38"/>
    </row>
    <row r="265" spans="1:38">
      <c r="A265" s="71"/>
      <c r="B265" s="71"/>
      <c r="C265" s="38"/>
      <c r="D265" s="71"/>
      <c r="E265" s="38"/>
      <c r="F265" s="71"/>
      <c r="G265" s="38"/>
      <c r="H265" s="71"/>
      <c r="I265" s="38"/>
      <c r="J265" s="38"/>
      <c r="K265" s="38"/>
      <c r="L265" s="38"/>
      <c r="M265" s="38"/>
      <c r="N265" s="38"/>
      <c r="O265" s="38"/>
      <c r="P265" s="38"/>
      <c r="Q265" s="38"/>
      <c r="R265" s="38"/>
      <c r="S265" s="38"/>
      <c r="AC265" s="38"/>
      <c r="AD265" s="38"/>
      <c r="AE265" s="38"/>
      <c r="AF265" s="38"/>
      <c r="AG265" s="38"/>
      <c r="AH265" s="38"/>
      <c r="AI265" s="38"/>
      <c r="AJ265" s="38"/>
      <c r="AK265" s="38"/>
      <c r="AL265" s="38"/>
    </row>
    <row r="266" spans="1:38">
      <c r="A266" s="71"/>
      <c r="B266" s="71"/>
      <c r="C266" s="38"/>
      <c r="D266" s="71"/>
      <c r="E266" s="38"/>
      <c r="F266" s="71"/>
      <c r="G266" s="38"/>
      <c r="H266" s="71"/>
      <c r="I266" s="38"/>
      <c r="J266" s="38"/>
      <c r="K266" s="38"/>
      <c r="L266" s="38"/>
      <c r="M266" s="38"/>
      <c r="N266" s="38"/>
      <c r="O266" s="38"/>
      <c r="P266" s="38"/>
      <c r="Q266" s="38"/>
      <c r="R266" s="38"/>
      <c r="S266" s="38"/>
      <c r="AC266" s="38"/>
      <c r="AD266" s="38"/>
      <c r="AE266" s="38"/>
      <c r="AF266" s="38"/>
      <c r="AG266" s="38"/>
      <c r="AH266" s="38"/>
      <c r="AI266" s="38"/>
      <c r="AJ266" s="38"/>
      <c r="AK266" s="38"/>
      <c r="AL266" s="38"/>
    </row>
    <row r="267" spans="1:38">
      <c r="A267" s="71"/>
      <c r="B267" s="71"/>
      <c r="C267" s="38"/>
      <c r="D267" s="71"/>
      <c r="E267" s="38"/>
      <c r="F267" s="71"/>
      <c r="G267" s="38"/>
      <c r="H267" s="71"/>
      <c r="I267" s="38"/>
      <c r="J267" s="38"/>
      <c r="K267" s="38"/>
      <c r="L267" s="38"/>
      <c r="M267" s="38"/>
      <c r="N267" s="38"/>
      <c r="O267" s="38"/>
      <c r="P267" s="38"/>
      <c r="Q267" s="38"/>
      <c r="R267" s="38"/>
      <c r="S267" s="38"/>
      <c r="AC267" s="38"/>
      <c r="AD267" s="38"/>
      <c r="AE267" s="38"/>
      <c r="AF267" s="38"/>
      <c r="AG267" s="38"/>
      <c r="AH267" s="38"/>
      <c r="AI267" s="38"/>
      <c r="AJ267" s="38"/>
      <c r="AK267" s="38"/>
      <c r="AL267" s="38"/>
    </row>
    <row r="268" spans="1:38">
      <c r="A268" s="71"/>
      <c r="B268" s="71"/>
      <c r="C268" s="38"/>
      <c r="D268" s="71"/>
      <c r="E268" s="38"/>
      <c r="F268" s="71"/>
      <c r="G268" s="38"/>
      <c r="H268" s="71"/>
      <c r="I268" s="38"/>
      <c r="J268" s="38"/>
      <c r="K268" s="38"/>
      <c r="L268" s="38"/>
      <c r="M268" s="38"/>
      <c r="N268" s="38"/>
      <c r="O268" s="38"/>
      <c r="P268" s="38"/>
      <c r="Q268" s="38"/>
      <c r="R268" s="38"/>
      <c r="S268" s="38"/>
      <c r="AC268" s="38"/>
      <c r="AD268" s="38"/>
      <c r="AE268" s="38"/>
      <c r="AF268" s="38"/>
      <c r="AG268" s="38"/>
      <c r="AH268" s="38"/>
      <c r="AI268" s="38"/>
      <c r="AJ268" s="38"/>
      <c r="AK268" s="38"/>
      <c r="AL268" s="38"/>
    </row>
    <row r="269" spans="1:38">
      <c r="A269" s="71"/>
      <c r="B269" s="71"/>
      <c r="C269" s="38"/>
      <c r="D269" s="71"/>
      <c r="E269" s="38"/>
      <c r="F269" s="71"/>
      <c r="G269" s="38"/>
      <c r="H269" s="71"/>
      <c r="I269" s="38"/>
      <c r="J269" s="38"/>
      <c r="K269" s="38"/>
      <c r="L269" s="38"/>
      <c r="M269" s="38"/>
      <c r="N269" s="38"/>
      <c r="O269" s="38"/>
      <c r="P269" s="38"/>
      <c r="Q269" s="38"/>
      <c r="R269" s="38"/>
      <c r="S269" s="38"/>
      <c r="AC269" s="38"/>
      <c r="AD269" s="38"/>
      <c r="AE269" s="38"/>
      <c r="AF269" s="38"/>
      <c r="AG269" s="38"/>
      <c r="AH269" s="38"/>
      <c r="AI269" s="38"/>
      <c r="AJ269" s="38"/>
      <c r="AK269" s="38"/>
      <c r="AL269" s="38"/>
    </row>
    <row r="270" spans="1:38">
      <c r="A270" s="71"/>
      <c r="B270" s="71"/>
      <c r="C270" s="38"/>
      <c r="D270" s="71"/>
      <c r="E270" s="38"/>
      <c r="F270" s="71"/>
      <c r="G270" s="38"/>
      <c r="H270" s="71"/>
      <c r="I270" s="38"/>
      <c r="J270" s="38"/>
      <c r="K270" s="38"/>
      <c r="L270" s="38"/>
      <c r="M270" s="38"/>
      <c r="N270" s="38"/>
      <c r="O270" s="38"/>
      <c r="P270" s="38"/>
      <c r="Q270" s="38"/>
      <c r="R270" s="38"/>
      <c r="S270" s="38"/>
      <c r="AC270" s="38"/>
      <c r="AD270" s="38"/>
      <c r="AE270" s="38"/>
      <c r="AF270" s="38"/>
      <c r="AG270" s="38"/>
      <c r="AH270" s="38"/>
      <c r="AI270" s="38"/>
      <c r="AJ270" s="38"/>
      <c r="AK270" s="38"/>
      <c r="AL270" s="38"/>
    </row>
    <row r="271" spans="1:38">
      <c r="A271" s="71"/>
      <c r="B271" s="71"/>
      <c r="C271" s="38"/>
      <c r="D271" s="71"/>
      <c r="E271" s="38"/>
      <c r="F271" s="71"/>
      <c r="G271" s="38"/>
      <c r="H271" s="71"/>
      <c r="I271" s="38"/>
      <c r="J271" s="38"/>
      <c r="K271" s="38"/>
      <c r="L271" s="38"/>
      <c r="M271" s="38"/>
      <c r="N271" s="38"/>
      <c r="O271" s="38"/>
      <c r="P271" s="38"/>
      <c r="Q271" s="38"/>
      <c r="R271" s="38"/>
      <c r="S271" s="38"/>
      <c r="AC271" s="38"/>
      <c r="AD271" s="38"/>
      <c r="AE271" s="38"/>
      <c r="AF271" s="38"/>
      <c r="AG271" s="38"/>
      <c r="AH271" s="38"/>
      <c r="AI271" s="38"/>
      <c r="AJ271" s="38"/>
      <c r="AK271" s="38"/>
      <c r="AL271" s="38"/>
    </row>
    <row r="272" spans="1:38">
      <c r="A272" s="71"/>
      <c r="B272" s="71"/>
      <c r="C272" s="38"/>
      <c r="D272" s="71"/>
      <c r="E272" s="38"/>
      <c r="F272" s="71"/>
      <c r="G272" s="38"/>
      <c r="H272" s="71"/>
      <c r="I272" s="38"/>
      <c r="J272" s="38"/>
      <c r="K272" s="38"/>
      <c r="L272" s="38"/>
      <c r="M272" s="38"/>
      <c r="N272" s="38"/>
      <c r="O272" s="38"/>
      <c r="P272" s="38"/>
      <c r="Q272" s="38"/>
      <c r="R272" s="38"/>
      <c r="S272" s="38"/>
      <c r="AC272" s="38"/>
      <c r="AD272" s="38"/>
      <c r="AE272" s="38"/>
      <c r="AF272" s="38"/>
      <c r="AG272" s="38"/>
      <c r="AH272" s="38"/>
      <c r="AI272" s="38"/>
      <c r="AJ272" s="38"/>
      <c r="AK272" s="38"/>
      <c r="AL272" s="38"/>
    </row>
    <row r="273" spans="1:38">
      <c r="A273" s="71"/>
      <c r="B273" s="71"/>
      <c r="C273" s="38"/>
      <c r="D273" s="71"/>
      <c r="E273" s="38"/>
      <c r="F273" s="71"/>
      <c r="G273" s="38"/>
      <c r="H273" s="71"/>
      <c r="I273" s="38"/>
      <c r="J273" s="38"/>
      <c r="K273" s="38"/>
      <c r="L273" s="38"/>
      <c r="M273" s="38"/>
      <c r="N273" s="38"/>
      <c r="O273" s="38"/>
      <c r="P273" s="38"/>
      <c r="Q273" s="38"/>
      <c r="R273" s="38"/>
      <c r="S273" s="38"/>
      <c r="AC273" s="38"/>
      <c r="AD273" s="38"/>
      <c r="AE273" s="38"/>
      <c r="AF273" s="38"/>
      <c r="AG273" s="38"/>
      <c r="AH273" s="38"/>
      <c r="AI273" s="38"/>
      <c r="AJ273" s="38"/>
      <c r="AK273" s="38"/>
      <c r="AL273" s="38"/>
    </row>
    <row r="274" spans="1:38">
      <c r="A274" s="71"/>
      <c r="B274" s="71"/>
      <c r="C274" s="38"/>
      <c r="D274" s="71"/>
      <c r="E274" s="38"/>
      <c r="F274" s="71"/>
      <c r="G274" s="38"/>
      <c r="H274" s="71"/>
      <c r="I274" s="38"/>
      <c r="J274" s="38"/>
      <c r="K274" s="38"/>
      <c r="L274" s="38"/>
      <c r="M274" s="38"/>
      <c r="N274" s="38"/>
      <c r="O274" s="38"/>
      <c r="P274" s="38"/>
      <c r="Q274" s="38"/>
      <c r="R274" s="38"/>
      <c r="S274" s="38"/>
      <c r="AC274" s="38"/>
      <c r="AD274" s="38"/>
      <c r="AE274" s="38"/>
      <c r="AF274" s="38"/>
      <c r="AG274" s="38"/>
      <c r="AH274" s="38"/>
      <c r="AI274" s="38"/>
      <c r="AJ274" s="38"/>
      <c r="AK274" s="38"/>
      <c r="AL274" s="38"/>
    </row>
    <row r="275" spans="1:38">
      <c r="A275" s="71"/>
      <c r="B275" s="71"/>
      <c r="C275" s="38"/>
      <c r="D275" s="71"/>
      <c r="E275" s="38"/>
      <c r="F275" s="71"/>
      <c r="G275" s="38"/>
      <c r="H275" s="71"/>
      <c r="I275" s="38"/>
      <c r="J275" s="38"/>
      <c r="K275" s="38"/>
      <c r="L275" s="38"/>
      <c r="M275" s="38"/>
      <c r="N275" s="38"/>
      <c r="O275" s="38"/>
      <c r="P275" s="38"/>
      <c r="Q275" s="38"/>
      <c r="R275" s="38"/>
      <c r="S275" s="38"/>
      <c r="AC275" s="38"/>
      <c r="AD275" s="38"/>
      <c r="AE275" s="38"/>
      <c r="AF275" s="38"/>
      <c r="AG275" s="38"/>
      <c r="AH275" s="38"/>
      <c r="AI275" s="38"/>
      <c r="AJ275" s="38"/>
      <c r="AK275" s="38"/>
      <c r="AL275" s="38"/>
    </row>
    <row r="276" spans="1:38">
      <c r="A276" s="71"/>
      <c r="B276" s="71"/>
      <c r="C276" s="38"/>
      <c r="D276" s="71"/>
      <c r="E276" s="38"/>
      <c r="F276" s="71"/>
      <c r="G276" s="38"/>
      <c r="H276" s="71"/>
      <c r="I276" s="38"/>
      <c r="J276" s="38"/>
      <c r="K276" s="38"/>
      <c r="L276" s="38"/>
      <c r="M276" s="38"/>
      <c r="N276" s="38"/>
      <c r="O276" s="38"/>
      <c r="P276" s="38"/>
      <c r="Q276" s="38"/>
      <c r="R276" s="38"/>
      <c r="S276" s="38"/>
      <c r="AC276" s="38"/>
      <c r="AD276" s="38"/>
      <c r="AE276" s="38"/>
      <c r="AF276" s="38"/>
      <c r="AG276" s="38"/>
      <c r="AH276" s="38"/>
      <c r="AI276" s="38"/>
      <c r="AJ276" s="38"/>
      <c r="AK276" s="38"/>
      <c r="AL276" s="38"/>
    </row>
    <row r="277" spans="1:38">
      <c r="A277" s="71"/>
      <c r="B277" s="71"/>
      <c r="C277" s="38"/>
      <c r="D277" s="71"/>
      <c r="E277" s="38"/>
      <c r="F277" s="71"/>
      <c r="G277" s="38"/>
      <c r="H277" s="71"/>
      <c r="I277" s="38"/>
      <c r="J277" s="38"/>
      <c r="K277" s="38"/>
      <c r="L277" s="38"/>
      <c r="M277" s="38"/>
      <c r="N277" s="38"/>
      <c r="O277" s="38"/>
      <c r="P277" s="38"/>
      <c r="Q277" s="38"/>
      <c r="R277" s="38"/>
      <c r="S277" s="38"/>
      <c r="AC277" s="38"/>
      <c r="AD277" s="38"/>
      <c r="AE277" s="38"/>
      <c r="AF277" s="38"/>
      <c r="AG277" s="38"/>
      <c r="AH277" s="38"/>
      <c r="AI277" s="38"/>
      <c r="AJ277" s="38"/>
      <c r="AK277" s="38"/>
      <c r="AL277" s="38"/>
    </row>
    <row r="278" spans="1:38">
      <c r="A278" s="71"/>
      <c r="B278" s="71"/>
      <c r="C278" s="38"/>
      <c r="D278" s="71"/>
      <c r="E278" s="38"/>
      <c r="F278" s="71"/>
      <c r="G278" s="38"/>
      <c r="H278" s="71"/>
      <c r="I278" s="38"/>
      <c r="J278" s="38"/>
      <c r="K278" s="38"/>
      <c r="L278" s="38"/>
      <c r="M278" s="38"/>
      <c r="N278" s="38"/>
      <c r="O278" s="38"/>
      <c r="P278" s="38"/>
      <c r="Q278" s="38"/>
      <c r="R278" s="38"/>
      <c r="S278" s="38"/>
      <c r="AC278" s="38"/>
      <c r="AD278" s="38"/>
      <c r="AE278" s="38"/>
      <c r="AF278" s="38"/>
      <c r="AG278" s="38"/>
      <c r="AH278" s="38"/>
      <c r="AI278" s="38"/>
      <c r="AJ278" s="38"/>
      <c r="AK278" s="38"/>
      <c r="AL278" s="38"/>
    </row>
    <row r="279" spans="1:38">
      <c r="A279" s="71"/>
      <c r="B279" s="71"/>
      <c r="C279" s="38"/>
      <c r="D279" s="71"/>
      <c r="E279" s="38"/>
      <c r="F279" s="71"/>
      <c r="G279" s="38"/>
      <c r="H279" s="71"/>
      <c r="I279" s="38"/>
      <c r="J279" s="38"/>
      <c r="K279" s="38"/>
      <c r="L279" s="38"/>
      <c r="M279" s="38"/>
      <c r="N279" s="38"/>
      <c r="O279" s="38"/>
      <c r="P279" s="38"/>
      <c r="Q279" s="38"/>
      <c r="R279" s="38"/>
      <c r="S279" s="38"/>
      <c r="AC279" s="38"/>
      <c r="AD279" s="38"/>
      <c r="AE279" s="38"/>
      <c r="AF279" s="38"/>
      <c r="AG279" s="38"/>
      <c r="AH279" s="38"/>
      <c r="AI279" s="38"/>
      <c r="AJ279" s="38"/>
      <c r="AK279" s="38"/>
      <c r="AL279" s="38"/>
    </row>
    <row r="280" spans="1:38">
      <c r="A280" s="71"/>
      <c r="B280" s="71"/>
      <c r="C280" s="38"/>
      <c r="D280" s="71"/>
      <c r="E280" s="38"/>
      <c r="F280" s="71"/>
      <c r="G280" s="38"/>
      <c r="H280" s="71"/>
      <c r="I280" s="38"/>
      <c r="J280" s="38"/>
      <c r="K280" s="38"/>
      <c r="L280" s="38"/>
      <c r="M280" s="38"/>
      <c r="N280" s="38"/>
      <c r="O280" s="38"/>
      <c r="P280" s="38"/>
      <c r="Q280" s="38"/>
      <c r="R280" s="38"/>
      <c r="S280" s="38"/>
      <c r="AC280" s="38"/>
      <c r="AD280" s="38"/>
      <c r="AE280" s="38"/>
      <c r="AF280" s="38"/>
      <c r="AG280" s="38"/>
      <c r="AH280" s="38"/>
      <c r="AI280" s="38"/>
      <c r="AJ280" s="38"/>
      <c r="AK280" s="38"/>
      <c r="AL280" s="38"/>
    </row>
    <row r="281" spans="1:38">
      <c r="A281" s="71"/>
      <c r="B281" s="71"/>
      <c r="C281" s="38"/>
      <c r="D281" s="71"/>
      <c r="E281" s="38"/>
      <c r="F281" s="71"/>
      <c r="G281" s="38"/>
      <c r="H281" s="71"/>
      <c r="I281" s="38"/>
      <c r="J281" s="38"/>
      <c r="K281" s="38"/>
      <c r="L281" s="38"/>
      <c r="M281" s="38"/>
      <c r="N281" s="38"/>
      <c r="O281" s="38"/>
      <c r="P281" s="38"/>
      <c r="Q281" s="38"/>
      <c r="R281" s="38"/>
      <c r="S281" s="38"/>
      <c r="AC281" s="38"/>
      <c r="AD281" s="38"/>
      <c r="AE281" s="38"/>
      <c r="AF281" s="38"/>
      <c r="AG281" s="38"/>
      <c r="AH281" s="38"/>
      <c r="AI281" s="38"/>
      <c r="AJ281" s="38"/>
      <c r="AK281" s="38"/>
      <c r="AL281" s="38"/>
    </row>
    <row r="282" spans="1:38">
      <c r="A282" s="71"/>
      <c r="B282" s="71"/>
      <c r="C282" s="38"/>
      <c r="D282" s="71"/>
      <c r="E282" s="38"/>
      <c r="F282" s="71"/>
      <c r="G282" s="38"/>
      <c r="H282" s="71"/>
      <c r="I282" s="38"/>
      <c r="J282" s="38"/>
      <c r="K282" s="38"/>
      <c r="L282" s="38"/>
      <c r="M282" s="38"/>
      <c r="N282" s="38"/>
      <c r="O282" s="38"/>
      <c r="P282" s="38"/>
      <c r="Q282" s="38"/>
      <c r="R282" s="38"/>
      <c r="S282" s="38"/>
      <c r="AC282" s="38"/>
      <c r="AD282" s="38"/>
      <c r="AE282" s="38"/>
      <c r="AF282" s="38"/>
      <c r="AG282" s="38"/>
      <c r="AH282" s="38"/>
      <c r="AI282" s="38"/>
      <c r="AJ282" s="38"/>
      <c r="AK282" s="38"/>
      <c r="AL282" s="38"/>
    </row>
    <row r="283" spans="1:38">
      <c r="A283" s="71"/>
      <c r="B283" s="71"/>
      <c r="C283" s="38"/>
      <c r="D283" s="71"/>
      <c r="E283" s="38"/>
      <c r="F283" s="71"/>
      <c r="G283" s="38"/>
      <c r="H283" s="71"/>
      <c r="I283" s="38"/>
      <c r="J283" s="38"/>
      <c r="K283" s="38"/>
      <c r="L283" s="38"/>
      <c r="M283" s="38"/>
      <c r="N283" s="38"/>
      <c r="O283" s="38"/>
      <c r="P283" s="38"/>
      <c r="Q283" s="38"/>
      <c r="R283" s="38"/>
      <c r="S283" s="38"/>
      <c r="AC283" s="38"/>
      <c r="AD283" s="38"/>
      <c r="AE283" s="38"/>
      <c r="AF283" s="38"/>
      <c r="AG283" s="38"/>
      <c r="AH283" s="38"/>
      <c r="AI283" s="38"/>
      <c r="AJ283" s="38"/>
      <c r="AK283" s="38"/>
      <c r="AL283" s="38"/>
    </row>
    <row r="284" spans="1:38">
      <c r="A284" s="71"/>
      <c r="B284" s="71"/>
      <c r="C284" s="38"/>
      <c r="D284" s="71"/>
      <c r="E284" s="38"/>
      <c r="F284" s="71"/>
      <c r="G284" s="38"/>
      <c r="H284" s="71"/>
      <c r="I284" s="38"/>
      <c r="J284" s="38"/>
      <c r="K284" s="38"/>
      <c r="L284" s="38"/>
      <c r="M284" s="38"/>
      <c r="N284" s="38"/>
      <c r="O284" s="38"/>
      <c r="P284" s="38"/>
      <c r="Q284" s="38"/>
      <c r="R284" s="38"/>
      <c r="S284" s="38"/>
      <c r="AC284" s="38"/>
      <c r="AD284" s="38"/>
      <c r="AE284" s="38"/>
      <c r="AF284" s="38"/>
      <c r="AG284" s="38"/>
      <c r="AH284" s="38"/>
      <c r="AI284" s="38"/>
      <c r="AJ284" s="38"/>
      <c r="AK284" s="38"/>
      <c r="AL284" s="38"/>
    </row>
    <row r="285" spans="1:38">
      <c r="A285" s="71"/>
      <c r="B285" s="71"/>
      <c r="C285" s="38"/>
      <c r="D285" s="71"/>
      <c r="E285" s="38"/>
      <c r="F285" s="71"/>
      <c r="G285" s="38"/>
      <c r="H285" s="71"/>
      <c r="I285" s="38"/>
      <c r="J285" s="38"/>
      <c r="K285" s="38"/>
      <c r="L285" s="38"/>
      <c r="M285" s="38"/>
      <c r="N285" s="38"/>
      <c r="O285" s="38"/>
      <c r="P285" s="38"/>
      <c r="Q285" s="38"/>
      <c r="R285" s="38"/>
      <c r="S285" s="38"/>
      <c r="AC285" s="38"/>
      <c r="AD285" s="38"/>
      <c r="AE285" s="38"/>
      <c r="AF285" s="38"/>
      <c r="AG285" s="38"/>
      <c r="AH285" s="38"/>
      <c r="AI285" s="38"/>
      <c r="AJ285" s="38"/>
      <c r="AK285" s="38"/>
      <c r="AL285" s="38"/>
    </row>
    <row r="286" spans="1:38">
      <c r="A286" s="71"/>
      <c r="B286" s="71"/>
      <c r="C286" s="38"/>
      <c r="D286" s="71"/>
      <c r="E286" s="38"/>
      <c r="F286" s="71"/>
      <c r="G286" s="38"/>
      <c r="H286" s="71"/>
      <c r="I286" s="38"/>
      <c r="J286" s="38"/>
      <c r="K286" s="38"/>
      <c r="L286" s="38"/>
      <c r="M286" s="38"/>
      <c r="N286" s="38"/>
      <c r="O286" s="38"/>
      <c r="P286" s="38"/>
      <c r="Q286" s="38"/>
      <c r="R286" s="38"/>
      <c r="S286" s="38"/>
      <c r="AC286" s="38"/>
      <c r="AD286" s="38"/>
      <c r="AE286" s="38"/>
      <c r="AF286" s="38"/>
      <c r="AG286" s="38"/>
      <c r="AH286" s="38"/>
      <c r="AI286" s="38"/>
      <c r="AJ286" s="38"/>
      <c r="AK286" s="38"/>
      <c r="AL286" s="38"/>
    </row>
    <row r="287" spans="1:38">
      <c r="A287" s="71"/>
      <c r="B287" s="71"/>
      <c r="C287" s="38"/>
      <c r="D287" s="71"/>
      <c r="E287" s="38"/>
      <c r="F287" s="71"/>
      <c r="G287" s="38"/>
      <c r="H287" s="71"/>
      <c r="I287" s="38"/>
      <c r="J287" s="38"/>
      <c r="K287" s="38"/>
      <c r="L287" s="38"/>
      <c r="M287" s="38"/>
      <c r="N287" s="38"/>
      <c r="O287" s="38"/>
      <c r="P287" s="38"/>
      <c r="Q287" s="38"/>
      <c r="R287" s="38"/>
      <c r="S287" s="38"/>
      <c r="AC287" s="38"/>
      <c r="AD287" s="38"/>
      <c r="AE287" s="38"/>
      <c r="AF287" s="38"/>
      <c r="AG287" s="38"/>
      <c r="AH287" s="38"/>
      <c r="AI287" s="38"/>
      <c r="AJ287" s="38"/>
      <c r="AK287" s="38"/>
      <c r="AL287" s="38"/>
    </row>
    <row r="288" spans="1:38">
      <c r="A288" s="71"/>
      <c r="B288" s="71"/>
      <c r="C288" s="38"/>
      <c r="D288" s="71"/>
      <c r="E288" s="38"/>
      <c r="F288" s="71"/>
      <c r="G288" s="38"/>
      <c r="H288" s="71"/>
      <c r="I288" s="38"/>
      <c r="J288" s="38"/>
      <c r="K288" s="38"/>
      <c r="L288" s="38"/>
      <c r="M288" s="38"/>
      <c r="N288" s="38"/>
      <c r="O288" s="38"/>
      <c r="P288" s="38"/>
      <c r="Q288" s="38"/>
      <c r="R288" s="38"/>
      <c r="S288" s="38"/>
      <c r="AC288" s="38"/>
      <c r="AD288" s="38"/>
      <c r="AE288" s="38"/>
      <c r="AF288" s="38"/>
      <c r="AG288" s="38"/>
      <c r="AH288" s="38"/>
      <c r="AI288" s="38"/>
      <c r="AJ288" s="38"/>
      <c r="AK288" s="38"/>
      <c r="AL288" s="38"/>
    </row>
    <row r="289" spans="1:38">
      <c r="A289" s="71"/>
      <c r="B289" s="71"/>
      <c r="C289" s="38"/>
      <c r="D289" s="71"/>
      <c r="E289" s="38"/>
      <c r="F289" s="71"/>
      <c r="G289" s="38"/>
      <c r="H289" s="71"/>
      <c r="I289" s="38"/>
      <c r="J289" s="38"/>
      <c r="K289" s="38"/>
      <c r="L289" s="38"/>
      <c r="M289" s="38"/>
      <c r="N289" s="38"/>
      <c r="O289" s="38"/>
      <c r="P289" s="38"/>
      <c r="Q289" s="38"/>
      <c r="R289" s="38"/>
      <c r="S289" s="38"/>
      <c r="AC289" s="38"/>
      <c r="AD289" s="38"/>
      <c r="AE289" s="38"/>
      <c r="AF289" s="38"/>
      <c r="AG289" s="38"/>
      <c r="AH289" s="38"/>
      <c r="AI289" s="38"/>
      <c r="AJ289" s="38"/>
      <c r="AK289" s="38"/>
      <c r="AL289" s="38"/>
    </row>
    <row r="290" spans="1:38">
      <c r="A290" s="71"/>
      <c r="B290" s="71"/>
      <c r="C290" s="38"/>
      <c r="D290" s="71"/>
      <c r="E290" s="38"/>
      <c r="F290" s="71"/>
      <c r="G290" s="38"/>
      <c r="H290" s="71"/>
      <c r="I290" s="38"/>
      <c r="J290" s="38"/>
      <c r="K290" s="38"/>
      <c r="L290" s="38"/>
      <c r="M290" s="38"/>
      <c r="N290" s="38"/>
      <c r="O290" s="38"/>
      <c r="P290" s="38"/>
      <c r="Q290" s="38"/>
      <c r="R290" s="38"/>
      <c r="S290" s="38"/>
      <c r="AC290" s="38"/>
      <c r="AD290" s="38"/>
      <c r="AE290" s="38"/>
      <c r="AF290" s="38"/>
      <c r="AG290" s="38"/>
      <c r="AH290" s="38"/>
      <c r="AI290" s="38"/>
      <c r="AJ290" s="38"/>
      <c r="AK290" s="38"/>
      <c r="AL290" s="38"/>
    </row>
    <row r="291" spans="1:38">
      <c r="A291" s="71"/>
      <c r="B291" s="71"/>
      <c r="C291" s="38"/>
      <c r="D291" s="71"/>
      <c r="E291" s="38"/>
      <c r="F291" s="71"/>
      <c r="G291" s="38"/>
      <c r="H291" s="71"/>
      <c r="I291" s="38"/>
      <c r="J291" s="38"/>
      <c r="K291" s="38"/>
      <c r="L291" s="38"/>
      <c r="M291" s="38"/>
      <c r="N291" s="38"/>
      <c r="O291" s="38"/>
      <c r="P291" s="38"/>
      <c r="Q291" s="38"/>
      <c r="R291" s="38"/>
      <c r="S291" s="38"/>
      <c r="AC291" s="38"/>
      <c r="AD291" s="38"/>
      <c r="AE291" s="38"/>
      <c r="AF291" s="38"/>
      <c r="AG291" s="38"/>
      <c r="AH291" s="38"/>
      <c r="AI291" s="38"/>
      <c r="AJ291" s="38"/>
      <c r="AK291" s="38"/>
      <c r="AL291" s="38"/>
    </row>
    <row r="292" spans="1:38">
      <c r="A292" s="71"/>
      <c r="B292" s="71"/>
      <c r="C292" s="38"/>
      <c r="D292" s="71"/>
      <c r="E292" s="38"/>
      <c r="F292" s="71"/>
      <c r="G292" s="38"/>
      <c r="H292" s="71"/>
      <c r="I292" s="38"/>
      <c r="J292" s="38"/>
      <c r="K292" s="38"/>
      <c r="L292" s="38"/>
      <c r="M292" s="38"/>
      <c r="N292" s="38"/>
      <c r="O292" s="38"/>
      <c r="P292" s="38"/>
      <c r="Q292" s="38"/>
      <c r="R292" s="38"/>
      <c r="S292" s="38"/>
      <c r="AC292" s="38"/>
      <c r="AD292" s="38"/>
      <c r="AE292" s="38"/>
      <c r="AF292" s="38"/>
      <c r="AG292" s="38"/>
      <c r="AH292" s="38"/>
      <c r="AI292" s="38"/>
      <c r="AJ292" s="38"/>
      <c r="AK292" s="38"/>
      <c r="AL292" s="38"/>
    </row>
    <row r="293" spans="1:38">
      <c r="A293" s="71"/>
      <c r="B293" s="71"/>
      <c r="C293" s="38"/>
      <c r="D293" s="71"/>
      <c r="E293" s="38"/>
      <c r="F293" s="71"/>
      <c r="G293" s="38"/>
      <c r="H293" s="71"/>
      <c r="I293" s="38"/>
      <c r="J293" s="38"/>
      <c r="K293" s="38"/>
      <c r="L293" s="38"/>
      <c r="M293" s="38"/>
      <c r="N293" s="38"/>
      <c r="O293" s="38"/>
      <c r="P293" s="38"/>
      <c r="Q293" s="38"/>
      <c r="R293" s="38"/>
      <c r="S293" s="38"/>
      <c r="AC293" s="38"/>
      <c r="AD293" s="38"/>
      <c r="AE293" s="38"/>
      <c r="AF293" s="38"/>
      <c r="AG293" s="38"/>
      <c r="AH293" s="38"/>
      <c r="AI293" s="38"/>
      <c r="AJ293" s="38"/>
      <c r="AK293" s="38"/>
      <c r="AL293" s="38"/>
    </row>
    <row r="294" spans="1:38">
      <c r="A294" s="71"/>
      <c r="B294" s="71"/>
      <c r="C294" s="38"/>
      <c r="D294" s="71"/>
      <c r="E294" s="38"/>
      <c r="F294" s="71"/>
      <c r="G294" s="38"/>
      <c r="H294" s="71"/>
      <c r="I294" s="38"/>
      <c r="J294" s="38"/>
      <c r="K294" s="38"/>
      <c r="L294" s="38"/>
      <c r="M294" s="38"/>
      <c r="N294" s="38"/>
      <c r="O294" s="38"/>
      <c r="P294" s="38"/>
      <c r="Q294" s="38"/>
      <c r="R294" s="38"/>
      <c r="S294" s="38"/>
      <c r="AC294" s="38"/>
      <c r="AD294" s="38"/>
      <c r="AE294" s="38"/>
      <c r="AF294" s="38"/>
      <c r="AG294" s="38"/>
      <c r="AH294" s="38"/>
      <c r="AI294" s="38"/>
      <c r="AJ294" s="38"/>
      <c r="AK294" s="38"/>
      <c r="AL294" s="38"/>
    </row>
    <row r="295" spans="1:38">
      <c r="A295" s="71"/>
      <c r="B295" s="71"/>
      <c r="C295" s="38"/>
      <c r="D295" s="71"/>
      <c r="E295" s="38"/>
      <c r="F295" s="71"/>
      <c r="G295" s="38"/>
      <c r="H295" s="71"/>
      <c r="I295" s="38"/>
      <c r="J295" s="38"/>
      <c r="K295" s="38"/>
      <c r="L295" s="38"/>
      <c r="M295" s="38"/>
      <c r="N295" s="38"/>
      <c r="O295" s="38"/>
      <c r="P295" s="38"/>
      <c r="Q295" s="38"/>
      <c r="R295" s="38"/>
      <c r="S295" s="38"/>
      <c r="AC295" s="38"/>
      <c r="AD295" s="38"/>
      <c r="AE295" s="38"/>
      <c r="AF295" s="38"/>
      <c r="AG295" s="38"/>
      <c r="AH295" s="38"/>
      <c r="AI295" s="38"/>
      <c r="AJ295" s="38"/>
      <c r="AK295" s="38"/>
      <c r="AL295" s="38"/>
    </row>
    <row r="296" spans="1:38">
      <c r="A296" s="71"/>
      <c r="B296" s="71"/>
      <c r="C296" s="38"/>
      <c r="D296" s="71"/>
      <c r="E296" s="38"/>
      <c r="F296" s="71"/>
      <c r="G296" s="38"/>
      <c r="H296" s="71"/>
      <c r="I296" s="38"/>
      <c r="J296" s="38"/>
      <c r="K296" s="38"/>
      <c r="L296" s="38"/>
      <c r="M296" s="38"/>
      <c r="N296" s="38"/>
      <c r="O296" s="38"/>
      <c r="P296" s="38"/>
      <c r="Q296" s="38"/>
      <c r="R296" s="38"/>
      <c r="S296" s="38"/>
      <c r="AC296" s="38"/>
      <c r="AD296" s="38"/>
      <c r="AE296" s="38"/>
      <c r="AF296" s="38"/>
      <c r="AG296" s="38"/>
      <c r="AH296" s="38"/>
      <c r="AI296" s="38"/>
      <c r="AJ296" s="38"/>
      <c r="AK296" s="38"/>
      <c r="AL296" s="38"/>
    </row>
    <row r="297" spans="1:38">
      <c r="A297" s="71"/>
      <c r="B297" s="71"/>
      <c r="C297" s="38"/>
      <c r="D297" s="71"/>
      <c r="E297" s="38"/>
      <c r="F297" s="71"/>
      <c r="G297" s="38"/>
      <c r="H297" s="71"/>
      <c r="I297" s="38"/>
      <c r="J297" s="38"/>
      <c r="K297" s="38"/>
      <c r="L297" s="38"/>
      <c r="M297" s="38"/>
      <c r="N297" s="38"/>
      <c r="O297" s="38"/>
      <c r="P297" s="38"/>
      <c r="Q297" s="38"/>
      <c r="R297" s="38"/>
      <c r="S297" s="38"/>
      <c r="AC297" s="38"/>
      <c r="AD297" s="38"/>
      <c r="AE297" s="38"/>
      <c r="AF297" s="38"/>
      <c r="AG297" s="38"/>
      <c r="AH297" s="38"/>
      <c r="AI297" s="38"/>
      <c r="AJ297" s="38"/>
      <c r="AK297" s="38"/>
      <c r="AL297" s="38"/>
    </row>
    <row r="298" spans="1:38">
      <c r="A298" s="71"/>
      <c r="B298" s="71"/>
      <c r="C298" s="38"/>
      <c r="D298" s="71"/>
      <c r="E298" s="38"/>
      <c r="F298" s="71"/>
      <c r="G298" s="38"/>
      <c r="H298" s="71"/>
      <c r="I298" s="38"/>
      <c r="J298" s="38"/>
      <c r="K298" s="38"/>
      <c r="L298" s="38"/>
      <c r="M298" s="38"/>
      <c r="N298" s="38"/>
      <c r="O298" s="38"/>
      <c r="P298" s="38"/>
      <c r="Q298" s="38"/>
      <c r="R298" s="38"/>
      <c r="S298" s="38"/>
      <c r="AC298" s="38"/>
      <c r="AD298" s="38"/>
      <c r="AE298" s="38"/>
      <c r="AF298" s="38"/>
      <c r="AG298" s="38"/>
      <c r="AH298" s="38"/>
      <c r="AI298" s="38"/>
      <c r="AJ298" s="38"/>
      <c r="AK298" s="38"/>
      <c r="AL298" s="38"/>
    </row>
    <row r="299" spans="1:38">
      <c r="A299" s="71"/>
      <c r="B299" s="71"/>
      <c r="C299" s="38"/>
      <c r="D299" s="71"/>
      <c r="E299" s="38"/>
      <c r="F299" s="71"/>
      <c r="G299" s="38"/>
      <c r="H299" s="71"/>
      <c r="I299" s="38"/>
      <c r="J299" s="38"/>
      <c r="K299" s="38"/>
      <c r="L299" s="38"/>
      <c r="M299" s="38"/>
      <c r="N299" s="38"/>
      <c r="O299" s="38"/>
      <c r="P299" s="38"/>
      <c r="Q299" s="38"/>
      <c r="R299" s="38"/>
      <c r="S299" s="38"/>
      <c r="AC299" s="38"/>
      <c r="AD299" s="38"/>
      <c r="AE299" s="38"/>
      <c r="AF299" s="38"/>
      <c r="AG299" s="38"/>
      <c r="AH299" s="38"/>
      <c r="AI299" s="38"/>
      <c r="AJ299" s="38"/>
      <c r="AK299" s="38"/>
      <c r="AL299" s="38"/>
    </row>
    <row r="300" spans="1:38">
      <c r="A300" s="71"/>
      <c r="B300" s="71"/>
      <c r="C300" s="38"/>
      <c r="D300" s="71"/>
      <c r="E300" s="38"/>
      <c r="F300" s="71"/>
      <c r="G300" s="38"/>
      <c r="H300" s="71"/>
      <c r="I300" s="38"/>
      <c r="J300" s="38"/>
      <c r="K300" s="38"/>
      <c r="L300" s="38"/>
      <c r="M300" s="38"/>
      <c r="N300" s="38"/>
      <c r="O300" s="38"/>
      <c r="P300" s="38"/>
      <c r="Q300" s="38"/>
      <c r="R300" s="38"/>
      <c r="S300" s="38"/>
      <c r="AC300" s="38"/>
      <c r="AD300" s="38"/>
      <c r="AE300" s="38"/>
      <c r="AF300" s="38"/>
      <c r="AG300" s="38"/>
      <c r="AH300" s="38"/>
      <c r="AI300" s="38"/>
      <c r="AJ300" s="38"/>
      <c r="AK300" s="38"/>
      <c r="AL300" s="38"/>
    </row>
    <row r="301" spans="1:38">
      <c r="A301" s="71"/>
      <c r="B301" s="71"/>
      <c r="C301" s="38"/>
      <c r="D301" s="71"/>
      <c r="E301" s="38"/>
      <c r="F301" s="71"/>
      <c r="G301" s="38"/>
      <c r="H301" s="71"/>
      <c r="I301" s="38"/>
      <c r="J301" s="38"/>
      <c r="K301" s="38"/>
      <c r="L301" s="38"/>
      <c r="M301" s="38"/>
      <c r="N301" s="38"/>
      <c r="O301" s="38"/>
      <c r="P301" s="38"/>
      <c r="Q301" s="38"/>
      <c r="R301" s="38"/>
      <c r="S301" s="38"/>
      <c r="AC301" s="38"/>
      <c r="AD301" s="38"/>
      <c r="AE301" s="38"/>
      <c r="AF301" s="38"/>
      <c r="AG301" s="38"/>
      <c r="AH301" s="38"/>
      <c r="AI301" s="38"/>
      <c r="AJ301" s="38"/>
      <c r="AK301" s="38"/>
      <c r="AL301" s="38"/>
    </row>
    <row r="302" spans="1:38">
      <c r="A302" s="71"/>
      <c r="B302" s="71"/>
      <c r="C302" s="38"/>
      <c r="D302" s="71"/>
      <c r="E302" s="38"/>
      <c r="F302" s="71"/>
      <c r="G302" s="38"/>
      <c r="H302" s="71"/>
      <c r="I302" s="38"/>
      <c r="J302" s="38"/>
      <c r="K302" s="38"/>
      <c r="L302" s="38"/>
      <c r="M302" s="38"/>
      <c r="N302" s="38"/>
      <c r="O302" s="38"/>
      <c r="P302" s="38"/>
      <c r="Q302" s="38"/>
      <c r="R302" s="38"/>
      <c r="S302" s="38"/>
      <c r="AC302" s="38"/>
      <c r="AD302" s="38"/>
      <c r="AE302" s="38"/>
      <c r="AF302" s="38"/>
      <c r="AG302" s="38"/>
      <c r="AH302" s="38"/>
      <c r="AI302" s="38"/>
      <c r="AJ302" s="38"/>
      <c r="AK302" s="38"/>
      <c r="AL302" s="38"/>
    </row>
    <row r="303" spans="1:38">
      <c r="A303" s="71"/>
      <c r="B303" s="71"/>
      <c r="C303" s="38"/>
      <c r="D303" s="71"/>
      <c r="E303" s="38"/>
      <c r="F303" s="71"/>
      <c r="G303" s="38"/>
      <c r="H303" s="71"/>
      <c r="I303" s="38"/>
      <c r="J303" s="38"/>
      <c r="K303" s="38"/>
      <c r="L303" s="38"/>
      <c r="M303" s="38"/>
      <c r="N303" s="38"/>
      <c r="O303" s="38"/>
      <c r="P303" s="38"/>
      <c r="Q303" s="38"/>
      <c r="R303" s="38"/>
      <c r="S303" s="38"/>
      <c r="AC303" s="38"/>
      <c r="AD303" s="38"/>
      <c r="AE303" s="38"/>
      <c r="AF303" s="38"/>
      <c r="AG303" s="38"/>
      <c r="AH303" s="38"/>
      <c r="AI303" s="38"/>
      <c r="AJ303" s="38"/>
      <c r="AK303" s="38"/>
      <c r="AL303" s="38"/>
    </row>
    <row r="304" spans="1:38">
      <c r="A304" s="71"/>
      <c r="B304" s="71"/>
      <c r="C304" s="38"/>
      <c r="D304" s="71"/>
      <c r="E304" s="38"/>
      <c r="F304" s="71"/>
      <c r="G304" s="38"/>
      <c r="H304" s="71"/>
      <c r="I304" s="38"/>
      <c r="J304" s="38"/>
      <c r="K304" s="38"/>
      <c r="L304" s="38"/>
      <c r="M304" s="38"/>
      <c r="N304" s="38"/>
      <c r="O304" s="38"/>
      <c r="P304" s="38"/>
      <c r="Q304" s="38"/>
      <c r="R304" s="38"/>
      <c r="S304" s="38"/>
      <c r="AC304" s="38"/>
      <c r="AD304" s="38"/>
      <c r="AE304" s="38"/>
      <c r="AF304" s="38"/>
      <c r="AG304" s="38"/>
      <c r="AH304" s="38"/>
      <c r="AI304" s="38"/>
      <c r="AJ304" s="38"/>
      <c r="AK304" s="38"/>
      <c r="AL304" s="38"/>
    </row>
    <row r="305" spans="1:38">
      <c r="A305" s="71"/>
      <c r="B305" s="71"/>
      <c r="C305" s="38"/>
      <c r="D305" s="71"/>
      <c r="E305" s="38"/>
      <c r="F305" s="71"/>
      <c r="G305" s="38"/>
      <c r="H305" s="71"/>
      <c r="I305" s="38"/>
      <c r="J305" s="38"/>
      <c r="K305" s="38"/>
      <c r="L305" s="38"/>
      <c r="M305" s="38"/>
      <c r="N305" s="38"/>
      <c r="O305" s="38"/>
      <c r="P305" s="38"/>
      <c r="Q305" s="38"/>
      <c r="R305" s="38"/>
      <c r="S305" s="38"/>
      <c r="AC305" s="38"/>
      <c r="AD305" s="38"/>
      <c r="AE305" s="38"/>
      <c r="AF305" s="38"/>
      <c r="AG305" s="38"/>
      <c r="AH305" s="38"/>
      <c r="AI305" s="38"/>
      <c r="AJ305" s="38"/>
      <c r="AK305" s="38"/>
      <c r="AL305" s="38"/>
    </row>
    <row r="306" spans="1:38">
      <c r="A306" s="71"/>
      <c r="B306" s="71"/>
      <c r="C306" s="38"/>
      <c r="D306" s="71"/>
      <c r="E306" s="38"/>
      <c r="F306" s="71"/>
      <c r="G306" s="38"/>
      <c r="H306" s="71"/>
      <c r="I306" s="38"/>
      <c r="J306" s="38"/>
      <c r="K306" s="38"/>
      <c r="L306" s="38"/>
      <c r="M306" s="38"/>
      <c r="N306" s="38"/>
      <c r="O306" s="38"/>
      <c r="P306" s="38"/>
      <c r="Q306" s="38"/>
      <c r="R306" s="38"/>
      <c r="S306" s="38"/>
      <c r="AC306" s="38"/>
      <c r="AD306" s="38"/>
      <c r="AE306" s="38"/>
      <c r="AF306" s="38"/>
      <c r="AG306" s="38"/>
      <c r="AH306" s="38"/>
      <c r="AI306" s="38"/>
      <c r="AJ306" s="38"/>
      <c r="AK306" s="38"/>
      <c r="AL306" s="38"/>
    </row>
    <row r="307" spans="1:38">
      <c r="A307" s="71"/>
      <c r="B307" s="71"/>
      <c r="C307" s="38"/>
      <c r="D307" s="71"/>
      <c r="E307" s="38"/>
      <c r="F307" s="71"/>
      <c r="G307" s="38"/>
      <c r="H307" s="71"/>
      <c r="I307" s="38"/>
      <c r="J307" s="38"/>
      <c r="K307" s="38"/>
      <c r="L307" s="38"/>
      <c r="M307" s="38"/>
      <c r="N307" s="38"/>
      <c r="O307" s="38"/>
      <c r="P307" s="38"/>
      <c r="Q307" s="38"/>
      <c r="R307" s="38"/>
      <c r="S307" s="38"/>
      <c r="AC307" s="38"/>
      <c r="AD307" s="38"/>
      <c r="AE307" s="38"/>
      <c r="AF307" s="38"/>
      <c r="AG307" s="38"/>
      <c r="AH307" s="38"/>
      <c r="AI307" s="38"/>
      <c r="AJ307" s="38"/>
      <c r="AK307" s="38"/>
      <c r="AL307" s="38"/>
    </row>
    <row r="308" spans="1:38">
      <c r="A308" s="71"/>
      <c r="B308" s="71"/>
      <c r="C308" s="38"/>
      <c r="D308" s="71"/>
      <c r="E308" s="38"/>
      <c r="F308" s="71"/>
      <c r="G308" s="38"/>
      <c r="H308" s="71"/>
      <c r="I308" s="38"/>
      <c r="J308" s="38"/>
      <c r="K308" s="38"/>
      <c r="L308" s="38"/>
      <c r="M308" s="38"/>
      <c r="N308" s="38"/>
      <c r="O308" s="38"/>
      <c r="P308" s="38"/>
      <c r="Q308" s="38"/>
      <c r="R308" s="38"/>
      <c r="S308" s="38"/>
      <c r="AC308" s="38"/>
      <c r="AD308" s="38"/>
      <c r="AE308" s="38"/>
      <c r="AF308" s="38"/>
      <c r="AG308" s="38"/>
      <c r="AH308" s="38"/>
      <c r="AI308" s="38"/>
      <c r="AJ308" s="38"/>
      <c r="AK308" s="38"/>
      <c r="AL308" s="38"/>
    </row>
    <row r="309" spans="1:38">
      <c r="A309" s="71"/>
      <c r="B309" s="71"/>
      <c r="C309" s="38"/>
      <c r="D309" s="71"/>
      <c r="E309" s="38"/>
      <c r="F309" s="71"/>
      <c r="G309" s="38"/>
      <c r="H309" s="71"/>
      <c r="I309" s="38"/>
      <c r="J309" s="38"/>
      <c r="K309" s="38"/>
      <c r="L309" s="38"/>
      <c r="M309" s="38"/>
      <c r="N309" s="38"/>
      <c r="O309" s="38"/>
      <c r="P309" s="38"/>
      <c r="Q309" s="38"/>
      <c r="R309" s="38"/>
      <c r="S309" s="38"/>
      <c r="AC309" s="38"/>
      <c r="AD309" s="38"/>
      <c r="AE309" s="38"/>
      <c r="AF309" s="38"/>
      <c r="AG309" s="38"/>
      <c r="AH309" s="38"/>
      <c r="AI309" s="38"/>
      <c r="AJ309" s="38"/>
      <c r="AK309" s="38"/>
      <c r="AL309" s="38"/>
    </row>
    <row r="310" spans="1:38">
      <c r="A310" s="71"/>
      <c r="B310" s="71"/>
      <c r="C310" s="38"/>
      <c r="D310" s="71"/>
      <c r="E310" s="38"/>
      <c r="F310" s="71"/>
      <c r="G310" s="38"/>
      <c r="H310" s="71"/>
      <c r="I310" s="38"/>
      <c r="J310" s="38"/>
      <c r="K310" s="38"/>
      <c r="L310" s="38"/>
      <c r="M310" s="38"/>
      <c r="N310" s="38"/>
      <c r="O310" s="38"/>
      <c r="P310" s="38"/>
      <c r="Q310" s="38"/>
      <c r="R310" s="38"/>
      <c r="S310" s="38"/>
      <c r="AC310" s="38"/>
      <c r="AD310" s="38"/>
      <c r="AE310" s="38"/>
      <c r="AF310" s="38"/>
      <c r="AG310" s="38"/>
      <c r="AH310" s="38"/>
      <c r="AI310" s="38"/>
      <c r="AJ310" s="38"/>
      <c r="AK310" s="38"/>
      <c r="AL310" s="38"/>
    </row>
    <row r="311" spans="1:38">
      <c r="A311" s="71"/>
      <c r="B311" s="71"/>
      <c r="C311" s="38"/>
      <c r="D311" s="71"/>
      <c r="E311" s="38"/>
      <c r="F311" s="71"/>
      <c r="G311" s="38"/>
      <c r="H311" s="71"/>
      <c r="I311" s="38"/>
      <c r="J311" s="38"/>
      <c r="K311" s="38"/>
      <c r="L311" s="38"/>
      <c r="M311" s="38"/>
      <c r="N311" s="38"/>
      <c r="O311" s="38"/>
      <c r="P311" s="38"/>
      <c r="Q311" s="38"/>
      <c r="R311" s="38"/>
      <c r="S311" s="38"/>
      <c r="AC311" s="38"/>
      <c r="AD311" s="38"/>
      <c r="AE311" s="38"/>
      <c r="AF311" s="38"/>
      <c r="AG311" s="38"/>
      <c r="AH311" s="38"/>
      <c r="AI311" s="38"/>
      <c r="AJ311" s="38"/>
      <c r="AK311" s="38"/>
      <c r="AL311" s="38"/>
    </row>
    <row r="312" spans="1:38">
      <c r="A312" s="71"/>
      <c r="B312" s="71"/>
      <c r="C312" s="38"/>
      <c r="D312" s="71"/>
      <c r="E312" s="38"/>
      <c r="F312" s="71"/>
      <c r="G312" s="38"/>
      <c r="H312" s="71"/>
      <c r="I312" s="38"/>
      <c r="J312" s="38"/>
      <c r="K312" s="38"/>
      <c r="L312" s="38"/>
      <c r="M312" s="38"/>
      <c r="N312" s="38"/>
      <c r="O312" s="38"/>
      <c r="P312" s="38"/>
      <c r="Q312" s="38"/>
      <c r="R312" s="38"/>
      <c r="S312" s="38"/>
      <c r="AC312" s="38"/>
      <c r="AD312" s="38"/>
      <c r="AE312" s="38"/>
      <c r="AF312" s="38"/>
      <c r="AG312" s="38"/>
      <c r="AH312" s="38"/>
      <c r="AI312" s="38"/>
      <c r="AJ312" s="38"/>
      <c r="AK312" s="38"/>
      <c r="AL312" s="38"/>
    </row>
    <row r="313" spans="1:38">
      <c r="A313" s="71"/>
      <c r="B313" s="71"/>
      <c r="C313" s="38"/>
      <c r="D313" s="71"/>
      <c r="E313" s="38"/>
      <c r="F313" s="71"/>
      <c r="G313" s="38"/>
      <c r="H313" s="71"/>
      <c r="I313" s="38"/>
      <c r="J313" s="38"/>
      <c r="K313" s="38"/>
      <c r="L313" s="38"/>
      <c r="M313" s="38"/>
      <c r="N313" s="38"/>
      <c r="O313" s="38"/>
      <c r="P313" s="38"/>
      <c r="Q313" s="38"/>
      <c r="R313" s="38"/>
      <c r="S313" s="38"/>
      <c r="AC313" s="38"/>
      <c r="AD313" s="38"/>
      <c r="AE313" s="38"/>
      <c r="AF313" s="38"/>
      <c r="AG313" s="38"/>
      <c r="AH313" s="38"/>
      <c r="AI313" s="38"/>
      <c r="AJ313" s="38"/>
      <c r="AK313" s="38"/>
      <c r="AL313" s="38"/>
    </row>
    <row r="314" spans="1:38">
      <c r="A314" s="71"/>
      <c r="B314" s="71"/>
      <c r="C314" s="38"/>
      <c r="D314" s="71"/>
      <c r="E314" s="38"/>
      <c r="F314" s="71"/>
      <c r="G314" s="38"/>
      <c r="H314" s="71"/>
      <c r="I314" s="38"/>
      <c r="J314" s="38"/>
      <c r="K314" s="38"/>
      <c r="L314" s="38"/>
      <c r="M314" s="38"/>
      <c r="N314" s="38"/>
      <c r="O314" s="38"/>
      <c r="P314" s="38"/>
      <c r="Q314" s="38"/>
      <c r="R314" s="38"/>
      <c r="S314" s="38"/>
      <c r="AC314" s="38"/>
      <c r="AD314" s="38"/>
      <c r="AE314" s="38"/>
      <c r="AF314" s="38"/>
      <c r="AG314" s="38"/>
      <c r="AH314" s="38"/>
      <c r="AI314" s="38"/>
      <c r="AJ314" s="38"/>
      <c r="AK314" s="38"/>
      <c r="AL314" s="38"/>
    </row>
    <row r="315" spans="1:38">
      <c r="A315" s="71"/>
      <c r="B315" s="71"/>
      <c r="C315" s="38"/>
      <c r="D315" s="71"/>
      <c r="E315" s="38"/>
      <c r="F315" s="71"/>
      <c r="G315" s="38"/>
      <c r="H315" s="71"/>
      <c r="I315" s="38"/>
      <c r="J315" s="38"/>
      <c r="K315" s="38"/>
      <c r="L315" s="38"/>
      <c r="M315" s="38"/>
      <c r="N315" s="38"/>
      <c r="O315" s="38"/>
      <c r="P315" s="38"/>
      <c r="Q315" s="38"/>
      <c r="R315" s="38"/>
      <c r="S315" s="38"/>
      <c r="AC315" s="38"/>
      <c r="AD315" s="38"/>
      <c r="AE315" s="38"/>
      <c r="AF315" s="38"/>
      <c r="AG315" s="38"/>
      <c r="AH315" s="38"/>
      <c r="AI315" s="38"/>
      <c r="AJ315" s="38"/>
      <c r="AK315" s="38"/>
      <c r="AL315" s="38"/>
    </row>
    <row r="316" spans="1:38">
      <c r="A316" s="71"/>
      <c r="B316" s="71"/>
      <c r="C316" s="38"/>
      <c r="D316" s="71"/>
      <c r="E316" s="38"/>
      <c r="F316" s="71"/>
      <c r="G316" s="38"/>
      <c r="H316" s="71"/>
      <c r="I316" s="38"/>
      <c r="J316" s="38"/>
      <c r="K316" s="38"/>
      <c r="L316" s="38"/>
      <c r="M316" s="38"/>
      <c r="N316" s="38"/>
      <c r="O316" s="38"/>
      <c r="P316" s="38"/>
      <c r="Q316" s="38"/>
      <c r="R316" s="38"/>
      <c r="S316" s="38"/>
      <c r="AC316" s="38"/>
      <c r="AD316" s="38"/>
      <c r="AE316" s="38"/>
      <c r="AF316" s="38"/>
      <c r="AG316" s="38"/>
      <c r="AH316" s="38"/>
      <c r="AI316" s="38"/>
      <c r="AJ316" s="38"/>
      <c r="AK316" s="38"/>
      <c r="AL316" s="38"/>
    </row>
    <row r="317" spans="1:38">
      <c r="A317" s="71"/>
      <c r="B317" s="71"/>
      <c r="C317" s="38"/>
      <c r="D317" s="71"/>
      <c r="E317" s="38"/>
      <c r="F317" s="71"/>
      <c r="G317" s="38"/>
      <c r="H317" s="71"/>
      <c r="I317" s="38"/>
      <c r="J317" s="38"/>
      <c r="K317" s="38"/>
      <c r="L317" s="38"/>
      <c r="M317" s="38"/>
      <c r="N317" s="38"/>
      <c r="O317" s="38"/>
      <c r="P317" s="38"/>
      <c r="Q317" s="38"/>
      <c r="R317" s="38"/>
      <c r="S317" s="38"/>
      <c r="AC317" s="38"/>
      <c r="AD317" s="38"/>
      <c r="AE317" s="38"/>
      <c r="AF317" s="38"/>
      <c r="AG317" s="38"/>
      <c r="AH317" s="38"/>
      <c r="AI317" s="38"/>
      <c r="AJ317" s="38"/>
      <c r="AK317" s="38"/>
      <c r="AL317" s="38"/>
    </row>
    <row r="318" spans="1:38">
      <c r="A318" s="71"/>
      <c r="B318" s="71"/>
      <c r="C318" s="38"/>
      <c r="D318" s="71"/>
      <c r="E318" s="38"/>
      <c r="F318" s="71"/>
      <c r="G318" s="38"/>
      <c r="H318" s="71"/>
      <c r="I318" s="38"/>
      <c r="J318" s="38"/>
      <c r="K318" s="38"/>
      <c r="L318" s="38"/>
      <c r="M318" s="38"/>
      <c r="N318" s="38"/>
      <c r="O318" s="38"/>
      <c r="P318" s="38"/>
      <c r="Q318" s="38"/>
      <c r="R318" s="38"/>
      <c r="S318" s="38"/>
      <c r="AC318" s="38"/>
      <c r="AD318" s="38"/>
      <c r="AE318" s="38"/>
      <c r="AF318" s="38"/>
      <c r="AG318" s="38"/>
      <c r="AH318" s="38"/>
      <c r="AI318" s="38"/>
      <c r="AJ318" s="38"/>
      <c r="AK318" s="38"/>
      <c r="AL318" s="38"/>
    </row>
    <row r="319" spans="1:38">
      <c r="A319" s="71"/>
      <c r="B319" s="71"/>
      <c r="C319" s="38"/>
      <c r="D319" s="71"/>
      <c r="E319" s="38"/>
      <c r="F319" s="71"/>
      <c r="G319" s="38"/>
      <c r="H319" s="71"/>
      <c r="I319" s="38"/>
      <c r="J319" s="38"/>
      <c r="K319" s="38"/>
      <c r="L319" s="38"/>
      <c r="M319" s="38"/>
      <c r="N319" s="38"/>
      <c r="O319" s="38"/>
      <c r="P319" s="38"/>
      <c r="Q319" s="38"/>
      <c r="R319" s="38"/>
      <c r="S319" s="38"/>
      <c r="AC319" s="38"/>
      <c r="AD319" s="38"/>
      <c r="AE319" s="38"/>
      <c r="AF319" s="38"/>
      <c r="AG319" s="38"/>
      <c r="AH319" s="38"/>
      <c r="AI319" s="38"/>
      <c r="AJ319" s="38"/>
      <c r="AK319" s="38"/>
      <c r="AL319" s="38"/>
    </row>
    <row r="320" spans="1:38">
      <c r="A320" s="71"/>
      <c r="B320" s="71"/>
      <c r="C320" s="38"/>
      <c r="D320" s="71"/>
      <c r="E320" s="38"/>
      <c r="F320" s="71"/>
      <c r="G320" s="38"/>
      <c r="H320" s="71"/>
      <c r="I320" s="38"/>
      <c r="J320" s="38"/>
      <c r="K320" s="38"/>
      <c r="L320" s="38"/>
      <c r="M320" s="38"/>
      <c r="N320" s="38"/>
      <c r="O320" s="38"/>
      <c r="P320" s="38"/>
      <c r="Q320" s="38"/>
      <c r="R320" s="38"/>
      <c r="S320" s="38"/>
      <c r="AC320" s="38"/>
      <c r="AD320" s="38"/>
      <c r="AE320" s="38"/>
      <c r="AF320" s="38"/>
      <c r="AG320" s="38"/>
      <c r="AH320" s="38"/>
      <c r="AI320" s="38"/>
      <c r="AJ320" s="38"/>
      <c r="AK320" s="38"/>
      <c r="AL320" s="38"/>
    </row>
    <row r="321" spans="1:38">
      <c r="A321" s="71"/>
      <c r="B321" s="71"/>
      <c r="C321" s="38"/>
      <c r="D321" s="71"/>
      <c r="E321" s="38"/>
      <c r="F321" s="71"/>
      <c r="G321" s="38"/>
      <c r="H321" s="71"/>
      <c r="I321" s="38"/>
      <c r="J321" s="38"/>
      <c r="K321" s="38"/>
      <c r="L321" s="38"/>
      <c r="M321" s="38"/>
      <c r="N321" s="38"/>
      <c r="O321" s="38"/>
      <c r="P321" s="38"/>
      <c r="Q321" s="38"/>
      <c r="R321" s="38"/>
      <c r="S321" s="38"/>
      <c r="AC321" s="38"/>
      <c r="AD321" s="38"/>
      <c r="AE321" s="38"/>
      <c r="AF321" s="38"/>
      <c r="AG321" s="38"/>
      <c r="AH321" s="38"/>
      <c r="AI321" s="38"/>
      <c r="AJ321" s="38"/>
      <c r="AK321" s="38"/>
      <c r="AL321" s="38"/>
    </row>
    <row r="322" spans="1:38">
      <c r="A322" s="71"/>
      <c r="B322" s="71"/>
      <c r="C322" s="38"/>
      <c r="D322" s="71"/>
      <c r="E322" s="38"/>
      <c r="F322" s="71"/>
      <c r="G322" s="38"/>
      <c r="H322" s="71"/>
      <c r="I322" s="38"/>
      <c r="J322" s="38"/>
      <c r="K322" s="38"/>
      <c r="L322" s="38"/>
      <c r="M322" s="38"/>
      <c r="N322" s="38"/>
      <c r="O322" s="38"/>
      <c r="P322" s="38"/>
      <c r="Q322" s="38"/>
      <c r="R322" s="38"/>
      <c r="S322" s="38"/>
      <c r="AC322" s="38"/>
      <c r="AD322" s="38"/>
      <c r="AE322" s="38"/>
      <c r="AF322" s="38"/>
      <c r="AG322" s="38"/>
      <c r="AH322" s="38"/>
      <c r="AI322" s="38"/>
      <c r="AJ322" s="38"/>
      <c r="AK322" s="38"/>
      <c r="AL322" s="38"/>
    </row>
    <row r="323" spans="1:38">
      <c r="A323" s="71"/>
      <c r="B323" s="71"/>
      <c r="C323" s="38"/>
      <c r="D323" s="71"/>
      <c r="E323" s="38"/>
      <c r="F323" s="71"/>
      <c r="G323" s="38"/>
      <c r="H323" s="71"/>
      <c r="I323" s="38"/>
      <c r="J323" s="38"/>
      <c r="K323" s="38"/>
      <c r="L323" s="38"/>
      <c r="M323" s="38"/>
      <c r="N323" s="38"/>
      <c r="O323" s="38"/>
      <c r="P323" s="38"/>
      <c r="Q323" s="38"/>
      <c r="R323" s="38"/>
      <c r="S323" s="38"/>
      <c r="AC323" s="38"/>
      <c r="AD323" s="38"/>
      <c r="AE323" s="38"/>
      <c r="AF323" s="38"/>
      <c r="AG323" s="38"/>
      <c r="AH323" s="38"/>
      <c r="AI323" s="38"/>
      <c r="AJ323" s="38"/>
      <c r="AK323" s="38"/>
      <c r="AL323" s="38"/>
    </row>
    <row r="324" spans="1:38">
      <c r="A324" s="71"/>
      <c r="B324" s="71"/>
      <c r="C324" s="38"/>
      <c r="D324" s="71"/>
      <c r="E324" s="38"/>
      <c r="F324" s="71"/>
      <c r="G324" s="38"/>
      <c r="H324" s="71"/>
      <c r="I324" s="38"/>
      <c r="J324" s="38"/>
      <c r="K324" s="38"/>
      <c r="L324" s="38"/>
      <c r="M324" s="38"/>
      <c r="N324" s="38"/>
      <c r="O324" s="38"/>
      <c r="P324" s="38"/>
      <c r="Q324" s="38"/>
      <c r="R324" s="38"/>
      <c r="S324" s="38"/>
      <c r="AC324" s="38"/>
      <c r="AD324" s="38"/>
      <c r="AE324" s="38"/>
      <c r="AF324" s="38"/>
      <c r="AG324" s="38"/>
      <c r="AH324" s="38"/>
      <c r="AI324" s="38"/>
      <c r="AJ324" s="38"/>
      <c r="AK324" s="38"/>
      <c r="AL324" s="38"/>
    </row>
    <row r="325" spans="1:38">
      <c r="A325" s="71"/>
      <c r="B325" s="71"/>
      <c r="C325" s="38"/>
      <c r="D325" s="71"/>
      <c r="E325" s="38"/>
      <c r="F325" s="71"/>
      <c r="G325" s="38"/>
      <c r="H325" s="71"/>
      <c r="I325" s="38"/>
      <c r="J325" s="38"/>
      <c r="K325" s="38"/>
      <c r="L325" s="38"/>
      <c r="M325" s="38"/>
      <c r="N325" s="38"/>
      <c r="O325" s="38"/>
      <c r="P325" s="38"/>
      <c r="Q325" s="38"/>
      <c r="R325" s="38"/>
      <c r="S325" s="38"/>
      <c r="AC325" s="38"/>
      <c r="AD325" s="38"/>
      <c r="AE325" s="38"/>
      <c r="AF325" s="38"/>
      <c r="AG325" s="38"/>
      <c r="AH325" s="38"/>
      <c r="AI325" s="38"/>
      <c r="AJ325" s="38"/>
      <c r="AK325" s="38"/>
      <c r="AL325" s="38"/>
    </row>
    <row r="326" spans="1:38">
      <c r="A326" s="71"/>
      <c r="B326" s="71"/>
      <c r="C326" s="38"/>
      <c r="D326" s="71"/>
      <c r="E326" s="38"/>
      <c r="F326" s="71"/>
      <c r="G326" s="38"/>
      <c r="H326" s="71"/>
      <c r="I326" s="38"/>
      <c r="J326" s="38"/>
      <c r="K326" s="38"/>
      <c r="L326" s="38"/>
      <c r="M326" s="38"/>
      <c r="N326" s="38"/>
      <c r="O326" s="38"/>
      <c r="P326" s="38"/>
      <c r="Q326" s="38"/>
      <c r="R326" s="38"/>
      <c r="S326" s="38"/>
      <c r="AC326" s="38"/>
      <c r="AD326" s="38"/>
      <c r="AE326" s="38"/>
      <c r="AF326" s="38"/>
      <c r="AG326" s="38"/>
      <c r="AH326" s="38"/>
      <c r="AI326" s="38"/>
      <c r="AJ326" s="38"/>
      <c r="AK326" s="38"/>
      <c r="AL326" s="38"/>
    </row>
    <row r="327" spans="1:38">
      <c r="A327" s="71"/>
      <c r="B327" s="71"/>
      <c r="C327" s="38"/>
      <c r="D327" s="71"/>
      <c r="E327" s="38"/>
      <c r="F327" s="71"/>
      <c r="G327" s="38"/>
      <c r="H327" s="71"/>
      <c r="I327" s="38"/>
      <c r="J327" s="38"/>
      <c r="K327" s="38"/>
      <c r="L327" s="38"/>
      <c r="M327" s="38"/>
      <c r="N327" s="38"/>
      <c r="O327" s="38"/>
      <c r="P327" s="38"/>
      <c r="Q327" s="38"/>
      <c r="R327" s="38"/>
      <c r="S327" s="38"/>
      <c r="AC327" s="38"/>
      <c r="AD327" s="38"/>
      <c r="AE327" s="38"/>
      <c r="AF327" s="38"/>
      <c r="AG327" s="38"/>
      <c r="AH327" s="38"/>
      <c r="AI327" s="38"/>
      <c r="AJ327" s="38"/>
      <c r="AK327" s="38"/>
      <c r="AL327" s="38"/>
    </row>
    <row r="328" spans="1:38">
      <c r="A328" s="71"/>
      <c r="B328" s="71"/>
      <c r="C328" s="38"/>
      <c r="D328" s="71"/>
      <c r="E328" s="38"/>
      <c r="F328" s="71"/>
      <c r="G328" s="38"/>
      <c r="H328" s="71"/>
      <c r="I328" s="38"/>
      <c r="J328" s="38"/>
      <c r="K328" s="38"/>
      <c r="L328" s="38"/>
      <c r="M328" s="38"/>
      <c r="N328" s="38"/>
      <c r="O328" s="38"/>
      <c r="P328" s="38"/>
      <c r="Q328" s="38"/>
      <c r="R328" s="38"/>
      <c r="S328" s="38"/>
      <c r="AC328" s="38"/>
      <c r="AD328" s="38"/>
      <c r="AE328" s="38"/>
      <c r="AF328" s="38"/>
      <c r="AG328" s="38"/>
      <c r="AH328" s="38"/>
      <c r="AI328" s="38"/>
      <c r="AJ328" s="38"/>
      <c r="AK328" s="38"/>
      <c r="AL328" s="38"/>
    </row>
    <row r="329" spans="1:38">
      <c r="A329" s="71"/>
      <c r="B329" s="71"/>
      <c r="C329" s="38"/>
      <c r="D329" s="71"/>
      <c r="E329" s="38"/>
      <c r="F329" s="71"/>
      <c r="G329" s="38"/>
      <c r="H329" s="71"/>
      <c r="I329" s="38"/>
      <c r="J329" s="38"/>
      <c r="K329" s="38"/>
      <c r="L329" s="38"/>
      <c r="M329" s="38"/>
      <c r="N329" s="38"/>
      <c r="O329" s="38"/>
      <c r="P329" s="38"/>
      <c r="Q329" s="38"/>
      <c r="R329" s="38"/>
      <c r="S329" s="38"/>
      <c r="AC329" s="38"/>
      <c r="AD329" s="38"/>
      <c r="AE329" s="38"/>
      <c r="AF329" s="38"/>
      <c r="AG329" s="38"/>
      <c r="AH329" s="38"/>
      <c r="AI329" s="38"/>
      <c r="AJ329" s="38"/>
      <c r="AK329" s="38"/>
      <c r="AL329" s="38"/>
    </row>
    <row r="330" spans="1:38">
      <c r="A330" s="71"/>
      <c r="B330" s="71"/>
      <c r="C330" s="38"/>
      <c r="D330" s="71"/>
      <c r="E330" s="38"/>
      <c r="F330" s="71"/>
      <c r="G330" s="38"/>
      <c r="H330" s="71"/>
      <c r="I330" s="38"/>
      <c r="J330" s="38"/>
      <c r="K330" s="38"/>
      <c r="L330" s="38"/>
      <c r="M330" s="38"/>
      <c r="N330" s="38"/>
      <c r="O330" s="38"/>
      <c r="P330" s="38"/>
      <c r="Q330" s="38"/>
      <c r="R330" s="38"/>
      <c r="S330" s="38"/>
      <c r="AC330" s="38"/>
      <c r="AD330" s="38"/>
      <c r="AE330" s="38"/>
      <c r="AF330" s="38"/>
      <c r="AG330" s="38"/>
      <c r="AH330" s="38"/>
      <c r="AI330" s="38"/>
      <c r="AJ330" s="38"/>
      <c r="AK330" s="38"/>
      <c r="AL330" s="38"/>
    </row>
    <row r="331" spans="1:38">
      <c r="A331" s="71"/>
      <c r="B331" s="71"/>
      <c r="C331" s="38"/>
      <c r="D331" s="71"/>
      <c r="E331" s="38"/>
      <c r="F331" s="71"/>
      <c r="G331" s="38"/>
      <c r="H331" s="71"/>
      <c r="I331" s="38"/>
      <c r="J331" s="38"/>
      <c r="K331" s="38"/>
      <c r="L331" s="38"/>
      <c r="M331" s="38"/>
      <c r="N331" s="38"/>
      <c r="O331" s="38"/>
      <c r="P331" s="38"/>
      <c r="Q331" s="38"/>
      <c r="R331" s="38"/>
      <c r="S331" s="38"/>
      <c r="AC331" s="38"/>
      <c r="AD331" s="38"/>
      <c r="AE331" s="38"/>
      <c r="AF331" s="38"/>
      <c r="AG331" s="38"/>
      <c r="AH331" s="38"/>
      <c r="AI331" s="38"/>
      <c r="AJ331" s="38"/>
      <c r="AK331" s="38"/>
      <c r="AL331" s="38"/>
    </row>
    <row r="332" spans="1:38">
      <c r="A332" s="71"/>
      <c r="B332" s="71"/>
      <c r="C332" s="38"/>
      <c r="D332" s="71"/>
      <c r="E332" s="38"/>
      <c r="F332" s="71"/>
      <c r="G332" s="38"/>
      <c r="H332" s="71"/>
      <c r="I332" s="38"/>
      <c r="J332" s="38"/>
      <c r="K332" s="38"/>
      <c r="L332" s="38"/>
      <c r="M332" s="38"/>
      <c r="N332" s="38"/>
      <c r="O332" s="38"/>
      <c r="P332" s="38"/>
      <c r="Q332" s="38"/>
      <c r="R332" s="38"/>
      <c r="S332" s="38"/>
      <c r="AC332" s="38"/>
      <c r="AD332" s="38"/>
      <c r="AE332" s="38"/>
      <c r="AF332" s="38"/>
      <c r="AG332" s="38"/>
      <c r="AH332" s="38"/>
      <c r="AI332" s="38"/>
      <c r="AJ332" s="38"/>
      <c r="AK332" s="38"/>
      <c r="AL332" s="38"/>
    </row>
    <row r="333" spans="1:38">
      <c r="A333" s="71"/>
      <c r="B333" s="71"/>
      <c r="C333" s="38"/>
      <c r="D333" s="71"/>
      <c r="E333" s="38"/>
      <c r="F333" s="71"/>
      <c r="G333" s="38"/>
      <c r="H333" s="71"/>
      <c r="I333" s="38"/>
      <c r="J333" s="38"/>
      <c r="K333" s="38"/>
      <c r="L333" s="38"/>
      <c r="M333" s="38"/>
      <c r="N333" s="38"/>
      <c r="O333" s="38"/>
      <c r="P333" s="38"/>
      <c r="Q333" s="38"/>
      <c r="R333" s="38"/>
      <c r="S333" s="38"/>
      <c r="AC333" s="38"/>
      <c r="AD333" s="38"/>
      <c r="AE333" s="38"/>
      <c r="AF333" s="38"/>
      <c r="AG333" s="38"/>
      <c r="AH333" s="38"/>
      <c r="AI333" s="38"/>
      <c r="AJ333" s="38"/>
      <c r="AK333" s="38"/>
      <c r="AL333" s="38"/>
    </row>
    <row r="334" spans="1:38">
      <c r="A334" s="71"/>
      <c r="B334" s="71"/>
      <c r="C334" s="38"/>
      <c r="D334" s="71"/>
      <c r="E334" s="38"/>
      <c r="F334" s="71"/>
      <c r="G334" s="38"/>
      <c r="H334" s="71"/>
      <c r="I334" s="38"/>
      <c r="J334" s="38"/>
      <c r="K334" s="38"/>
      <c r="L334" s="38"/>
      <c r="M334" s="38"/>
      <c r="N334" s="38"/>
      <c r="O334" s="38"/>
      <c r="P334" s="38"/>
      <c r="Q334" s="38"/>
      <c r="R334" s="38"/>
      <c r="S334" s="38"/>
      <c r="AC334" s="38"/>
      <c r="AD334" s="38"/>
      <c r="AE334" s="38"/>
      <c r="AF334" s="38"/>
      <c r="AG334" s="38"/>
      <c r="AH334" s="38"/>
      <c r="AI334" s="38"/>
      <c r="AJ334" s="38"/>
      <c r="AK334" s="38"/>
      <c r="AL334" s="38"/>
    </row>
    <row r="335" spans="1:38">
      <c r="A335" s="71"/>
      <c r="B335" s="71"/>
      <c r="C335" s="38"/>
      <c r="D335" s="71"/>
      <c r="E335" s="38"/>
      <c r="F335" s="71"/>
      <c r="G335" s="38"/>
      <c r="H335" s="71"/>
      <c r="I335" s="38"/>
      <c r="J335" s="38"/>
      <c r="K335" s="38"/>
      <c r="L335" s="38"/>
      <c r="M335" s="38"/>
      <c r="N335" s="38"/>
      <c r="O335" s="38"/>
      <c r="P335" s="38"/>
      <c r="Q335" s="38"/>
      <c r="R335" s="38"/>
      <c r="S335" s="38"/>
      <c r="AC335" s="38"/>
      <c r="AD335" s="38"/>
      <c r="AE335" s="38"/>
      <c r="AF335" s="38"/>
      <c r="AG335" s="38"/>
      <c r="AH335" s="38"/>
      <c r="AI335" s="38"/>
      <c r="AJ335" s="38"/>
      <c r="AK335" s="38"/>
      <c r="AL335" s="38"/>
    </row>
    <row r="336" spans="1:38">
      <c r="A336" s="71"/>
      <c r="B336" s="71"/>
      <c r="C336" s="38"/>
      <c r="D336" s="71"/>
      <c r="E336" s="38"/>
      <c r="F336" s="71"/>
      <c r="G336" s="38"/>
      <c r="H336" s="71"/>
      <c r="I336" s="38"/>
      <c r="J336" s="38"/>
      <c r="K336" s="38"/>
      <c r="L336" s="38"/>
      <c r="M336" s="38"/>
      <c r="N336" s="38"/>
      <c r="O336" s="38"/>
      <c r="P336" s="38"/>
      <c r="Q336" s="38"/>
      <c r="R336" s="38"/>
      <c r="S336" s="38"/>
      <c r="AC336" s="38"/>
      <c r="AD336" s="38"/>
      <c r="AE336" s="38"/>
      <c r="AF336" s="38"/>
      <c r="AG336" s="38"/>
      <c r="AH336" s="38"/>
      <c r="AI336" s="38"/>
      <c r="AJ336" s="38"/>
      <c r="AK336" s="38"/>
      <c r="AL336" s="38"/>
    </row>
    <row r="337" spans="1:38">
      <c r="A337" s="71"/>
      <c r="B337" s="71"/>
      <c r="C337" s="38"/>
      <c r="D337" s="71"/>
      <c r="E337" s="38"/>
      <c r="F337" s="71"/>
      <c r="G337" s="38"/>
      <c r="H337" s="71"/>
      <c r="I337" s="38"/>
      <c r="J337" s="38"/>
      <c r="K337" s="38"/>
      <c r="L337" s="38"/>
      <c r="M337" s="38"/>
      <c r="N337" s="38"/>
      <c r="O337" s="38"/>
      <c r="P337" s="38"/>
      <c r="Q337" s="38"/>
      <c r="R337" s="38"/>
      <c r="S337" s="38"/>
      <c r="AC337" s="38"/>
      <c r="AD337" s="38"/>
      <c r="AE337" s="38"/>
      <c r="AF337" s="38"/>
      <c r="AG337" s="38"/>
      <c r="AH337" s="38"/>
      <c r="AI337" s="38"/>
      <c r="AJ337" s="38"/>
      <c r="AK337" s="38"/>
      <c r="AL337" s="38"/>
    </row>
    <row r="338" spans="1:38">
      <c r="A338" s="71"/>
      <c r="B338" s="71"/>
      <c r="C338" s="38"/>
      <c r="D338" s="71"/>
      <c r="E338" s="38"/>
      <c r="F338" s="71"/>
      <c r="G338" s="38"/>
      <c r="H338" s="71"/>
      <c r="I338" s="38"/>
      <c r="J338" s="38"/>
      <c r="K338" s="38"/>
      <c r="L338" s="38"/>
      <c r="M338" s="38"/>
      <c r="N338" s="38"/>
      <c r="O338" s="38"/>
      <c r="P338" s="38"/>
      <c r="Q338" s="38"/>
      <c r="R338" s="38"/>
      <c r="S338" s="38"/>
      <c r="AC338" s="38"/>
      <c r="AD338" s="38"/>
      <c r="AE338" s="38"/>
      <c r="AF338" s="38"/>
      <c r="AG338" s="38"/>
      <c r="AH338" s="38"/>
      <c r="AI338" s="38"/>
      <c r="AJ338" s="38"/>
      <c r="AK338" s="38"/>
      <c r="AL338" s="38"/>
    </row>
    <row r="339" spans="1:38">
      <c r="A339" s="71"/>
      <c r="B339" s="71"/>
      <c r="C339" s="38"/>
      <c r="D339" s="71"/>
      <c r="E339" s="38"/>
      <c r="F339" s="71"/>
      <c r="G339" s="38"/>
      <c r="H339" s="71"/>
      <c r="I339" s="38"/>
      <c r="J339" s="38"/>
      <c r="K339" s="38"/>
      <c r="L339" s="38"/>
      <c r="M339" s="38"/>
      <c r="N339" s="38"/>
      <c r="O339" s="38"/>
      <c r="P339" s="38"/>
      <c r="Q339" s="38"/>
      <c r="R339" s="38"/>
      <c r="S339" s="38"/>
      <c r="AC339" s="38"/>
      <c r="AD339" s="38"/>
      <c r="AE339" s="38"/>
      <c r="AF339" s="38"/>
      <c r="AG339" s="38"/>
      <c r="AH339" s="38"/>
      <c r="AI339" s="38"/>
      <c r="AJ339" s="38"/>
      <c r="AK339" s="38"/>
      <c r="AL339" s="38"/>
    </row>
    <row r="340" spans="1:38">
      <c r="A340" s="71"/>
      <c r="B340" s="71"/>
      <c r="C340" s="38"/>
      <c r="D340" s="71"/>
      <c r="E340" s="38"/>
      <c r="F340" s="71"/>
      <c r="G340" s="38"/>
      <c r="H340" s="71"/>
      <c r="I340" s="38"/>
      <c r="J340" s="38"/>
      <c r="K340" s="38"/>
      <c r="L340" s="38"/>
      <c r="M340" s="38"/>
      <c r="N340" s="38"/>
      <c r="O340" s="38"/>
      <c r="P340" s="38"/>
      <c r="Q340" s="38"/>
      <c r="R340" s="38"/>
      <c r="S340" s="38"/>
      <c r="AC340" s="38"/>
      <c r="AD340" s="38"/>
      <c r="AE340" s="38"/>
      <c r="AF340" s="38"/>
      <c r="AG340" s="38"/>
      <c r="AH340" s="38"/>
      <c r="AI340" s="38"/>
      <c r="AJ340" s="38"/>
      <c r="AK340" s="38"/>
      <c r="AL340" s="38"/>
    </row>
    <row r="341" spans="1:38">
      <c r="A341" s="71"/>
      <c r="B341" s="71"/>
      <c r="C341" s="38"/>
      <c r="D341" s="71"/>
      <c r="E341" s="38"/>
      <c r="F341" s="71"/>
      <c r="G341" s="38"/>
      <c r="H341" s="71"/>
      <c r="I341" s="38"/>
      <c r="J341" s="38"/>
      <c r="K341" s="38"/>
      <c r="L341" s="38"/>
      <c r="M341" s="38"/>
      <c r="N341" s="38"/>
      <c r="O341" s="38"/>
      <c r="P341" s="38"/>
      <c r="Q341" s="38"/>
      <c r="R341" s="38"/>
      <c r="S341" s="38"/>
      <c r="AC341" s="38"/>
      <c r="AD341" s="38"/>
      <c r="AE341" s="38"/>
      <c r="AF341" s="38"/>
      <c r="AG341" s="38"/>
      <c r="AH341" s="38"/>
      <c r="AI341" s="38"/>
      <c r="AJ341" s="38"/>
      <c r="AK341" s="38"/>
      <c r="AL341" s="38"/>
    </row>
    <row r="342" spans="1:38">
      <c r="A342" s="71"/>
      <c r="B342" s="71"/>
      <c r="C342" s="38"/>
      <c r="D342" s="71"/>
      <c r="E342" s="38"/>
      <c r="F342" s="71"/>
      <c r="G342" s="38"/>
      <c r="H342" s="71"/>
      <c r="I342" s="38"/>
      <c r="J342" s="38"/>
      <c r="K342" s="38"/>
      <c r="L342" s="38"/>
      <c r="M342" s="38"/>
      <c r="N342" s="38"/>
      <c r="O342" s="38"/>
      <c r="P342" s="38"/>
      <c r="Q342" s="38"/>
      <c r="R342" s="38"/>
      <c r="S342" s="38"/>
      <c r="AC342" s="38"/>
      <c r="AD342" s="38"/>
      <c r="AE342" s="38"/>
      <c r="AF342" s="38"/>
      <c r="AG342" s="38"/>
      <c r="AH342" s="38"/>
      <c r="AI342" s="38"/>
      <c r="AJ342" s="38"/>
      <c r="AK342" s="38"/>
      <c r="AL342" s="38"/>
    </row>
    <row r="343" spans="1:38">
      <c r="A343" s="71"/>
      <c r="B343" s="71"/>
      <c r="C343" s="38"/>
      <c r="D343" s="71"/>
      <c r="E343" s="38"/>
      <c r="F343" s="71"/>
      <c r="G343" s="38"/>
      <c r="H343" s="71"/>
      <c r="I343" s="38"/>
      <c r="J343" s="38"/>
      <c r="K343" s="38"/>
      <c r="L343" s="38"/>
      <c r="M343" s="38"/>
      <c r="N343" s="38"/>
      <c r="O343" s="38"/>
      <c r="P343" s="38"/>
      <c r="Q343" s="38"/>
      <c r="R343" s="38"/>
      <c r="S343" s="38"/>
      <c r="AC343" s="38"/>
      <c r="AD343" s="38"/>
      <c r="AE343" s="38"/>
      <c r="AF343" s="38"/>
      <c r="AG343" s="38"/>
      <c r="AH343" s="38"/>
      <c r="AI343" s="38"/>
      <c r="AJ343" s="38"/>
      <c r="AK343" s="38"/>
      <c r="AL343" s="38"/>
    </row>
    <row r="344" spans="1:38">
      <c r="A344" s="71"/>
      <c r="B344" s="71"/>
      <c r="C344" s="38"/>
      <c r="D344" s="71"/>
      <c r="E344" s="38"/>
      <c r="F344" s="71"/>
      <c r="G344" s="38"/>
      <c r="H344" s="71"/>
      <c r="I344" s="38"/>
      <c r="J344" s="38"/>
      <c r="K344" s="38"/>
      <c r="L344" s="38"/>
      <c r="M344" s="38"/>
      <c r="N344" s="38"/>
      <c r="O344" s="38"/>
      <c r="P344" s="38"/>
      <c r="Q344" s="38"/>
      <c r="R344" s="38"/>
      <c r="S344" s="38"/>
      <c r="AC344" s="38"/>
      <c r="AD344" s="38"/>
      <c r="AE344" s="38"/>
      <c r="AF344" s="38"/>
      <c r="AG344" s="38"/>
      <c r="AH344" s="38"/>
      <c r="AI344" s="38"/>
      <c r="AJ344" s="38"/>
      <c r="AK344" s="38"/>
      <c r="AL344" s="38"/>
    </row>
    <row r="345" spans="1:38">
      <c r="A345" s="71"/>
      <c r="B345" s="71"/>
      <c r="C345" s="38"/>
      <c r="D345" s="71"/>
      <c r="E345" s="38"/>
      <c r="F345" s="71"/>
      <c r="G345" s="38"/>
      <c r="H345" s="71"/>
      <c r="I345" s="38"/>
      <c r="J345" s="38"/>
      <c r="K345" s="38"/>
      <c r="L345" s="38"/>
      <c r="M345" s="38"/>
      <c r="N345" s="38"/>
      <c r="O345" s="38"/>
      <c r="P345" s="38"/>
      <c r="Q345" s="38"/>
      <c r="R345" s="38"/>
      <c r="S345" s="38"/>
      <c r="AC345" s="38"/>
      <c r="AD345" s="38"/>
      <c r="AE345" s="38"/>
      <c r="AF345" s="38"/>
      <c r="AG345" s="38"/>
      <c r="AH345" s="38"/>
      <c r="AI345" s="38"/>
      <c r="AJ345" s="38"/>
      <c r="AK345" s="38"/>
      <c r="AL345" s="38"/>
    </row>
    <row r="346" spans="1:38">
      <c r="A346" s="71"/>
      <c r="B346" s="71"/>
      <c r="C346" s="38"/>
      <c r="D346" s="71"/>
      <c r="E346" s="38"/>
      <c r="F346" s="71"/>
      <c r="G346" s="38"/>
      <c r="H346" s="71"/>
      <c r="I346" s="38"/>
      <c r="J346" s="38"/>
      <c r="K346" s="38"/>
      <c r="L346" s="38"/>
      <c r="M346" s="38"/>
      <c r="N346" s="38"/>
      <c r="O346" s="38"/>
      <c r="P346" s="38"/>
      <c r="Q346" s="38"/>
      <c r="R346" s="38"/>
      <c r="S346" s="38"/>
      <c r="AC346" s="38"/>
      <c r="AD346" s="38"/>
      <c r="AE346" s="38"/>
      <c r="AF346" s="38"/>
      <c r="AG346" s="38"/>
      <c r="AH346" s="38"/>
      <c r="AI346" s="38"/>
      <c r="AJ346" s="38"/>
      <c r="AK346" s="38"/>
      <c r="AL346" s="38"/>
    </row>
    <row r="347" spans="1:38">
      <c r="A347" s="71"/>
      <c r="B347" s="71"/>
      <c r="C347" s="38"/>
      <c r="D347" s="71"/>
      <c r="E347" s="38"/>
      <c r="F347" s="71"/>
      <c r="G347" s="38"/>
      <c r="H347" s="71"/>
      <c r="I347" s="38"/>
      <c r="J347" s="38"/>
      <c r="K347" s="38"/>
      <c r="L347" s="38"/>
      <c r="M347" s="38"/>
      <c r="N347" s="38"/>
      <c r="O347" s="38"/>
      <c r="P347" s="38"/>
      <c r="Q347" s="38"/>
      <c r="R347" s="38"/>
      <c r="S347" s="38"/>
      <c r="AC347" s="38"/>
      <c r="AD347" s="38"/>
      <c r="AE347" s="38"/>
      <c r="AF347" s="38"/>
      <c r="AG347" s="38"/>
      <c r="AH347" s="38"/>
      <c r="AI347" s="38"/>
      <c r="AJ347" s="38"/>
      <c r="AK347" s="38"/>
      <c r="AL347" s="38"/>
    </row>
    <row r="348" spans="1:38">
      <c r="A348" s="71"/>
      <c r="B348" s="71"/>
      <c r="C348" s="38"/>
      <c r="D348" s="71"/>
      <c r="E348" s="38"/>
      <c r="F348" s="71"/>
      <c r="G348" s="38"/>
      <c r="H348" s="71"/>
      <c r="I348" s="38"/>
      <c r="J348" s="38"/>
      <c r="K348" s="38"/>
      <c r="L348" s="38"/>
      <c r="M348" s="38"/>
      <c r="N348" s="38"/>
      <c r="O348" s="38"/>
      <c r="P348" s="38"/>
      <c r="Q348" s="38"/>
      <c r="R348" s="38"/>
      <c r="S348" s="38"/>
      <c r="AC348" s="38"/>
      <c r="AD348" s="38"/>
      <c r="AE348" s="38"/>
      <c r="AF348" s="38"/>
      <c r="AG348" s="38"/>
      <c r="AH348" s="38"/>
      <c r="AI348" s="38"/>
      <c r="AJ348" s="38"/>
      <c r="AK348" s="38"/>
      <c r="AL348" s="38"/>
    </row>
    <row r="349" spans="1:38">
      <c r="A349" s="71"/>
      <c r="B349" s="71"/>
      <c r="C349" s="38"/>
      <c r="D349" s="71"/>
      <c r="E349" s="38"/>
      <c r="F349" s="71"/>
      <c r="G349" s="38"/>
      <c r="H349" s="71"/>
      <c r="I349" s="38"/>
      <c r="J349" s="38"/>
      <c r="K349" s="38"/>
      <c r="L349" s="38"/>
      <c r="M349" s="38"/>
      <c r="N349" s="38"/>
      <c r="O349" s="38"/>
      <c r="P349" s="38"/>
      <c r="Q349" s="38"/>
      <c r="R349" s="38"/>
      <c r="S349" s="38"/>
      <c r="AC349" s="38"/>
      <c r="AD349" s="38"/>
      <c r="AE349" s="38"/>
      <c r="AF349" s="38"/>
      <c r="AG349" s="38"/>
      <c r="AH349" s="38"/>
      <c r="AI349" s="38"/>
      <c r="AJ349" s="38"/>
      <c r="AK349" s="38"/>
      <c r="AL349" s="38"/>
    </row>
    <row r="350" spans="1:38">
      <c r="A350" s="71"/>
      <c r="B350" s="71"/>
      <c r="C350" s="38"/>
      <c r="D350" s="71"/>
      <c r="E350" s="38"/>
      <c r="F350" s="71"/>
      <c r="G350" s="38"/>
      <c r="H350" s="71"/>
      <c r="I350" s="38"/>
      <c r="J350" s="38"/>
      <c r="K350" s="38"/>
      <c r="L350" s="38"/>
      <c r="M350" s="38"/>
      <c r="N350" s="38"/>
      <c r="O350" s="38"/>
      <c r="P350" s="38"/>
      <c r="Q350" s="38"/>
      <c r="R350" s="38"/>
      <c r="S350" s="38"/>
      <c r="AC350" s="38"/>
      <c r="AD350" s="38"/>
      <c r="AE350" s="38"/>
      <c r="AF350" s="38"/>
      <c r="AG350" s="38"/>
      <c r="AH350" s="38"/>
      <c r="AI350" s="38"/>
      <c r="AJ350" s="38"/>
      <c r="AK350" s="38"/>
      <c r="AL350" s="38"/>
    </row>
    <row r="351" spans="1:38">
      <c r="A351" s="71"/>
      <c r="B351" s="71"/>
      <c r="C351" s="38"/>
      <c r="D351" s="71"/>
      <c r="E351" s="38"/>
      <c r="F351" s="71"/>
      <c r="G351" s="38"/>
      <c r="H351" s="71"/>
      <c r="I351" s="38"/>
      <c r="J351" s="38"/>
      <c r="K351" s="38"/>
      <c r="L351" s="38"/>
      <c r="M351" s="38"/>
      <c r="N351" s="38"/>
      <c r="O351" s="38"/>
      <c r="P351" s="38"/>
      <c r="Q351" s="38"/>
      <c r="R351" s="38"/>
      <c r="S351" s="38"/>
      <c r="AC351" s="38"/>
      <c r="AD351" s="38"/>
      <c r="AE351" s="38"/>
      <c r="AF351" s="38"/>
      <c r="AG351" s="38"/>
      <c r="AH351" s="38"/>
      <c r="AI351" s="38"/>
      <c r="AJ351" s="38"/>
      <c r="AK351" s="38"/>
      <c r="AL351" s="38"/>
    </row>
    <row r="352" spans="1:38">
      <c r="A352" s="71"/>
      <c r="B352" s="71"/>
      <c r="C352" s="38"/>
      <c r="D352" s="71"/>
      <c r="E352" s="38"/>
      <c r="F352" s="71"/>
      <c r="G352" s="38"/>
      <c r="H352" s="71"/>
      <c r="I352" s="38"/>
      <c r="J352" s="38"/>
      <c r="K352" s="38"/>
      <c r="L352" s="38"/>
      <c r="M352" s="38"/>
      <c r="N352" s="38"/>
      <c r="O352" s="38"/>
      <c r="P352" s="38"/>
      <c r="Q352" s="38"/>
      <c r="R352" s="38"/>
      <c r="S352" s="38"/>
      <c r="AC352" s="38"/>
      <c r="AD352" s="38"/>
      <c r="AE352" s="38"/>
      <c r="AF352" s="38"/>
      <c r="AG352" s="38"/>
      <c r="AH352" s="38"/>
      <c r="AI352" s="38"/>
      <c r="AJ352" s="38"/>
      <c r="AK352" s="38"/>
      <c r="AL352" s="38"/>
    </row>
    <row r="353" spans="1:38">
      <c r="A353" s="71"/>
      <c r="B353" s="71"/>
      <c r="C353" s="38"/>
      <c r="D353" s="71"/>
      <c r="E353" s="38"/>
      <c r="F353" s="71"/>
      <c r="G353" s="38"/>
      <c r="H353" s="71"/>
      <c r="I353" s="38"/>
      <c r="J353" s="38"/>
      <c r="K353" s="38"/>
      <c r="L353" s="38"/>
      <c r="M353" s="38"/>
      <c r="N353" s="38"/>
      <c r="O353" s="38"/>
      <c r="P353" s="38"/>
      <c r="Q353" s="38"/>
      <c r="R353" s="38"/>
      <c r="S353" s="38"/>
      <c r="AC353" s="38"/>
      <c r="AD353" s="38"/>
      <c r="AE353" s="38"/>
      <c r="AF353" s="38"/>
      <c r="AG353" s="38"/>
      <c r="AH353" s="38"/>
      <c r="AI353" s="38"/>
      <c r="AJ353" s="38"/>
      <c r="AK353" s="38"/>
      <c r="AL353" s="38"/>
    </row>
    <row r="354" spans="1:38">
      <c r="A354" s="71"/>
      <c r="B354" s="71"/>
      <c r="C354" s="38"/>
      <c r="D354" s="71"/>
      <c r="E354" s="38"/>
      <c r="F354" s="71"/>
      <c r="G354" s="38"/>
      <c r="H354" s="71"/>
      <c r="I354" s="38"/>
      <c r="J354" s="38"/>
      <c r="K354" s="38"/>
      <c r="L354" s="38"/>
      <c r="M354" s="38"/>
      <c r="N354" s="38"/>
      <c r="O354" s="38"/>
      <c r="P354" s="38"/>
      <c r="Q354" s="38"/>
      <c r="R354" s="38"/>
      <c r="S354" s="38"/>
      <c r="AC354" s="38"/>
      <c r="AD354" s="38"/>
      <c r="AE354" s="38"/>
      <c r="AF354" s="38"/>
      <c r="AG354" s="38"/>
      <c r="AH354" s="38"/>
      <c r="AI354" s="38"/>
      <c r="AJ354" s="38"/>
      <c r="AK354" s="38"/>
      <c r="AL354" s="38"/>
    </row>
    <row r="355" spans="1:38">
      <c r="A355" s="71"/>
      <c r="B355" s="71"/>
      <c r="C355" s="38"/>
      <c r="D355" s="71"/>
      <c r="E355" s="38"/>
      <c r="F355" s="71"/>
      <c r="G355" s="38"/>
      <c r="H355" s="71"/>
      <c r="I355" s="38"/>
      <c r="J355" s="38"/>
      <c r="K355" s="38"/>
      <c r="L355" s="38"/>
      <c r="M355" s="38"/>
      <c r="N355" s="38"/>
      <c r="O355" s="38"/>
      <c r="P355" s="38"/>
      <c r="Q355" s="38"/>
      <c r="R355" s="38"/>
      <c r="S355" s="38"/>
      <c r="AC355" s="38"/>
      <c r="AD355" s="38"/>
      <c r="AE355" s="38"/>
      <c r="AF355" s="38"/>
      <c r="AG355" s="38"/>
      <c r="AH355" s="38"/>
      <c r="AI355" s="38"/>
      <c r="AJ355" s="38"/>
      <c r="AK355" s="38"/>
      <c r="AL355" s="38"/>
    </row>
    <row r="356" spans="1:38">
      <c r="A356" s="71"/>
      <c r="B356" s="71"/>
      <c r="C356" s="38"/>
      <c r="D356" s="71"/>
      <c r="E356" s="38"/>
      <c r="F356" s="71"/>
      <c r="G356" s="38"/>
      <c r="H356" s="71"/>
      <c r="I356" s="38"/>
      <c r="J356" s="38"/>
      <c r="K356" s="38"/>
      <c r="L356" s="38"/>
      <c r="M356" s="38"/>
      <c r="N356" s="38"/>
      <c r="O356" s="38"/>
      <c r="P356" s="38"/>
      <c r="Q356" s="38"/>
      <c r="R356" s="38"/>
      <c r="S356" s="38"/>
      <c r="AC356" s="38"/>
      <c r="AD356" s="38"/>
      <c r="AE356" s="38"/>
      <c r="AF356" s="38"/>
      <c r="AG356" s="38"/>
      <c r="AH356" s="38"/>
      <c r="AI356" s="38"/>
      <c r="AJ356" s="38"/>
      <c r="AK356" s="38"/>
      <c r="AL356" s="38"/>
    </row>
    <row r="357" spans="1:38">
      <c r="A357" s="71"/>
      <c r="B357" s="71"/>
      <c r="C357" s="38"/>
      <c r="D357" s="71"/>
      <c r="E357" s="38"/>
      <c r="F357" s="71"/>
      <c r="G357" s="38"/>
      <c r="H357" s="71"/>
      <c r="I357" s="38"/>
      <c r="J357" s="38"/>
      <c r="K357" s="38"/>
      <c r="L357" s="38"/>
      <c r="M357" s="38"/>
      <c r="N357" s="38"/>
      <c r="O357" s="38"/>
      <c r="P357" s="38"/>
      <c r="Q357" s="38"/>
      <c r="R357" s="38"/>
      <c r="S357" s="38"/>
      <c r="AC357" s="38"/>
      <c r="AD357" s="38"/>
      <c r="AE357" s="38"/>
      <c r="AF357" s="38"/>
      <c r="AG357" s="38"/>
      <c r="AH357" s="38"/>
      <c r="AI357" s="38"/>
      <c r="AJ357" s="38"/>
      <c r="AK357" s="38"/>
      <c r="AL357" s="38"/>
    </row>
    <row r="358" spans="1:38">
      <c r="A358" s="71"/>
      <c r="B358" s="71"/>
      <c r="C358" s="38"/>
      <c r="D358" s="71"/>
      <c r="E358" s="38"/>
      <c r="F358" s="71"/>
      <c r="G358" s="38"/>
      <c r="H358" s="71"/>
      <c r="I358" s="38"/>
      <c r="J358" s="38"/>
      <c r="K358" s="38"/>
      <c r="L358" s="38"/>
      <c r="M358" s="38"/>
      <c r="N358" s="38"/>
      <c r="O358" s="38"/>
      <c r="P358" s="38"/>
      <c r="Q358" s="38"/>
      <c r="R358" s="38"/>
      <c r="S358" s="38"/>
      <c r="AC358" s="38"/>
      <c r="AD358" s="38"/>
      <c r="AE358" s="38"/>
      <c r="AF358" s="38"/>
      <c r="AG358" s="38"/>
      <c r="AH358" s="38"/>
      <c r="AI358" s="38"/>
      <c r="AJ358" s="38"/>
      <c r="AK358" s="38"/>
      <c r="AL358" s="38"/>
    </row>
    <row r="359" spans="1:38">
      <c r="A359" s="71"/>
      <c r="B359" s="71"/>
      <c r="C359" s="38"/>
      <c r="D359" s="71"/>
      <c r="E359" s="38"/>
      <c r="F359" s="71"/>
      <c r="G359" s="38"/>
      <c r="H359" s="71"/>
      <c r="I359" s="38"/>
      <c r="J359" s="38"/>
      <c r="K359" s="38"/>
      <c r="L359" s="38"/>
      <c r="M359" s="38"/>
      <c r="N359" s="38"/>
      <c r="O359" s="38"/>
      <c r="P359" s="38"/>
      <c r="Q359" s="38"/>
      <c r="R359" s="38"/>
      <c r="S359" s="38"/>
      <c r="AC359" s="38"/>
      <c r="AD359" s="38"/>
      <c r="AE359" s="38"/>
      <c r="AF359" s="38"/>
      <c r="AG359" s="38"/>
      <c r="AH359" s="38"/>
      <c r="AI359" s="38"/>
      <c r="AJ359" s="38"/>
      <c r="AK359" s="38"/>
      <c r="AL359" s="38"/>
    </row>
    <row r="360" spans="1:38">
      <c r="A360" s="71"/>
      <c r="B360" s="71"/>
      <c r="C360" s="38"/>
      <c r="D360" s="71"/>
      <c r="E360" s="38"/>
      <c r="F360" s="71"/>
      <c r="G360" s="38"/>
      <c r="H360" s="71"/>
      <c r="I360" s="38"/>
      <c r="J360" s="38"/>
      <c r="K360" s="38"/>
      <c r="L360" s="38"/>
      <c r="M360" s="38"/>
      <c r="N360" s="38"/>
      <c r="O360" s="38"/>
      <c r="P360" s="38"/>
      <c r="Q360" s="38"/>
      <c r="R360" s="38"/>
      <c r="S360" s="38"/>
      <c r="AC360" s="38"/>
      <c r="AD360" s="38"/>
      <c r="AE360" s="38"/>
      <c r="AF360" s="38"/>
      <c r="AG360" s="38"/>
      <c r="AH360" s="38"/>
      <c r="AI360" s="38"/>
      <c r="AJ360" s="38"/>
      <c r="AK360" s="38"/>
      <c r="AL360" s="38"/>
    </row>
    <row r="361" spans="1:38">
      <c r="A361" s="71"/>
      <c r="B361" s="71"/>
      <c r="C361" s="38"/>
      <c r="D361" s="71"/>
      <c r="E361" s="38"/>
      <c r="F361" s="71"/>
      <c r="G361" s="38"/>
      <c r="H361" s="71"/>
      <c r="I361" s="38"/>
      <c r="J361" s="38"/>
      <c r="K361" s="38"/>
      <c r="L361" s="38"/>
      <c r="M361" s="38"/>
      <c r="N361" s="38"/>
      <c r="O361" s="38"/>
      <c r="P361" s="38"/>
      <c r="Q361" s="38"/>
      <c r="R361" s="38"/>
      <c r="S361" s="38"/>
      <c r="AC361" s="38"/>
      <c r="AD361" s="38"/>
      <c r="AE361" s="38"/>
      <c r="AF361" s="38"/>
      <c r="AG361" s="38"/>
      <c r="AH361" s="38"/>
      <c r="AI361" s="38"/>
      <c r="AJ361" s="38"/>
      <c r="AK361" s="38"/>
      <c r="AL361" s="38"/>
    </row>
    <row r="362" spans="1:38">
      <c r="A362" s="71"/>
      <c r="B362" s="71"/>
      <c r="C362" s="38"/>
      <c r="D362" s="71"/>
      <c r="E362" s="38"/>
      <c r="F362" s="71"/>
      <c r="G362" s="38"/>
      <c r="H362" s="71"/>
      <c r="I362" s="38"/>
      <c r="J362" s="38"/>
      <c r="K362" s="38"/>
      <c r="L362" s="38"/>
      <c r="M362" s="38"/>
      <c r="N362" s="38"/>
      <c r="O362" s="38"/>
      <c r="P362" s="38"/>
      <c r="Q362" s="38"/>
      <c r="R362" s="38"/>
      <c r="S362" s="38"/>
      <c r="AC362" s="38"/>
      <c r="AD362" s="38"/>
      <c r="AE362" s="38"/>
      <c r="AF362" s="38"/>
      <c r="AG362" s="38"/>
      <c r="AH362" s="38"/>
      <c r="AI362" s="38"/>
      <c r="AJ362" s="38"/>
      <c r="AK362" s="38"/>
      <c r="AL362" s="38"/>
    </row>
    <row r="363" spans="1:38">
      <c r="A363" s="71"/>
      <c r="B363" s="71"/>
      <c r="C363" s="38"/>
      <c r="D363" s="71"/>
      <c r="E363" s="38"/>
      <c r="F363" s="71"/>
      <c r="G363" s="38"/>
      <c r="H363" s="71"/>
      <c r="I363" s="38"/>
      <c r="J363" s="38"/>
      <c r="K363" s="38"/>
      <c r="L363" s="38"/>
      <c r="M363" s="38"/>
      <c r="N363" s="38"/>
      <c r="O363" s="38"/>
      <c r="P363" s="38"/>
      <c r="Q363" s="38"/>
      <c r="R363" s="38"/>
      <c r="S363" s="38"/>
      <c r="AC363" s="38"/>
      <c r="AD363" s="38"/>
      <c r="AE363" s="38"/>
      <c r="AF363" s="38"/>
      <c r="AG363" s="38"/>
      <c r="AH363" s="38"/>
      <c r="AI363" s="38"/>
      <c r="AJ363" s="38"/>
      <c r="AK363" s="38"/>
      <c r="AL363" s="38"/>
    </row>
    <row r="364" spans="1:38">
      <c r="A364" s="71"/>
      <c r="B364" s="71"/>
      <c r="C364" s="38"/>
      <c r="D364" s="71"/>
      <c r="E364" s="38"/>
      <c r="F364" s="71"/>
      <c r="G364" s="38"/>
      <c r="H364" s="71"/>
      <c r="I364" s="38"/>
      <c r="J364" s="38"/>
      <c r="K364" s="38"/>
      <c r="L364" s="38"/>
      <c r="M364" s="38"/>
      <c r="N364" s="38"/>
      <c r="O364" s="38"/>
      <c r="P364" s="38"/>
      <c r="Q364" s="38"/>
      <c r="R364" s="38"/>
      <c r="S364" s="38"/>
      <c r="AC364" s="38"/>
      <c r="AD364" s="38"/>
      <c r="AE364" s="38"/>
      <c r="AF364" s="38"/>
      <c r="AG364" s="38"/>
      <c r="AH364" s="38"/>
      <c r="AI364" s="38"/>
      <c r="AJ364" s="38"/>
      <c r="AK364" s="38"/>
      <c r="AL364" s="38"/>
    </row>
    <row r="365" spans="1:38">
      <c r="A365" s="71"/>
      <c r="B365" s="71"/>
      <c r="C365" s="38"/>
      <c r="D365" s="71"/>
      <c r="E365" s="38"/>
      <c r="F365" s="71"/>
      <c r="G365" s="38"/>
      <c r="H365" s="71"/>
      <c r="I365" s="38"/>
      <c r="J365" s="38"/>
      <c r="K365" s="38"/>
      <c r="L365" s="38"/>
      <c r="M365" s="38"/>
      <c r="N365" s="38"/>
      <c r="O365" s="38"/>
      <c r="P365" s="38"/>
      <c r="Q365" s="38"/>
      <c r="R365" s="38"/>
      <c r="S365" s="38"/>
      <c r="AC365" s="38"/>
      <c r="AD365" s="38"/>
      <c r="AE365" s="38"/>
      <c r="AF365" s="38"/>
      <c r="AG365" s="38"/>
      <c r="AH365" s="38"/>
      <c r="AI365" s="38"/>
      <c r="AJ365" s="38"/>
      <c r="AK365" s="38"/>
      <c r="AL365" s="38"/>
    </row>
    <row r="366" spans="1:38">
      <c r="A366" s="71"/>
      <c r="B366" s="71"/>
      <c r="C366" s="38"/>
      <c r="D366" s="71"/>
      <c r="E366" s="38"/>
      <c r="F366" s="71"/>
      <c r="G366" s="38"/>
      <c r="H366" s="71"/>
      <c r="I366" s="38"/>
      <c r="J366" s="38"/>
      <c r="K366" s="38"/>
      <c r="L366" s="38"/>
      <c r="M366" s="38"/>
      <c r="N366" s="38"/>
      <c r="O366" s="38"/>
      <c r="P366" s="38"/>
      <c r="Q366" s="38"/>
      <c r="R366" s="38"/>
      <c r="S366" s="38"/>
      <c r="AC366" s="38"/>
      <c r="AD366" s="38"/>
      <c r="AE366" s="38"/>
      <c r="AF366" s="38"/>
      <c r="AG366" s="38"/>
      <c r="AH366" s="38"/>
      <c r="AI366" s="38"/>
      <c r="AJ366" s="38"/>
      <c r="AK366" s="38"/>
      <c r="AL366" s="38"/>
    </row>
    <row r="367" spans="1:38">
      <c r="A367" s="71"/>
      <c r="B367" s="71"/>
      <c r="C367" s="38"/>
      <c r="D367" s="71"/>
      <c r="E367" s="38"/>
      <c r="F367" s="71"/>
      <c r="G367" s="38"/>
      <c r="H367" s="71"/>
      <c r="I367" s="38"/>
      <c r="J367" s="38"/>
      <c r="K367" s="38"/>
      <c r="L367" s="38"/>
      <c r="M367" s="38"/>
      <c r="N367" s="38"/>
      <c r="O367" s="38"/>
      <c r="P367" s="38"/>
      <c r="Q367" s="38"/>
      <c r="R367" s="38"/>
      <c r="S367" s="38"/>
      <c r="AC367" s="38"/>
      <c r="AD367" s="38"/>
      <c r="AE367" s="38"/>
      <c r="AF367" s="38"/>
      <c r="AG367" s="38"/>
      <c r="AH367" s="38"/>
      <c r="AI367" s="38"/>
      <c r="AJ367" s="38"/>
      <c r="AK367" s="38"/>
      <c r="AL367" s="38"/>
    </row>
    <row r="368" spans="1:38">
      <c r="A368" s="71"/>
      <c r="B368" s="71"/>
      <c r="C368" s="38"/>
      <c r="D368" s="71"/>
      <c r="E368" s="38"/>
      <c r="F368" s="71"/>
      <c r="G368" s="38"/>
      <c r="H368" s="71"/>
      <c r="I368" s="38"/>
      <c r="J368" s="38"/>
      <c r="K368" s="38"/>
      <c r="L368" s="38"/>
      <c r="M368" s="38"/>
      <c r="N368" s="38"/>
      <c r="O368" s="38"/>
      <c r="P368" s="38"/>
      <c r="Q368" s="38"/>
      <c r="R368" s="38"/>
      <c r="S368" s="38"/>
      <c r="AC368" s="38"/>
      <c r="AD368" s="38"/>
      <c r="AE368" s="38"/>
      <c r="AF368" s="38"/>
      <c r="AG368" s="38"/>
      <c r="AH368" s="38"/>
      <c r="AI368" s="38"/>
      <c r="AJ368" s="38"/>
      <c r="AK368" s="38"/>
      <c r="AL368" s="38"/>
    </row>
    <row r="369" spans="1:38">
      <c r="A369" s="71"/>
      <c r="B369" s="71"/>
      <c r="C369" s="38"/>
      <c r="D369" s="71"/>
      <c r="E369" s="38"/>
      <c r="F369" s="71"/>
      <c r="G369" s="38"/>
      <c r="H369" s="71"/>
      <c r="I369" s="38"/>
      <c r="J369" s="38"/>
      <c r="K369" s="38"/>
      <c r="L369" s="38"/>
      <c r="M369" s="38"/>
      <c r="N369" s="38"/>
      <c r="O369" s="38"/>
      <c r="P369" s="38"/>
      <c r="Q369" s="38"/>
      <c r="R369" s="38"/>
      <c r="S369" s="38"/>
      <c r="AC369" s="38"/>
      <c r="AD369" s="38"/>
      <c r="AE369" s="38"/>
      <c r="AF369" s="38"/>
      <c r="AG369" s="38"/>
      <c r="AH369" s="38"/>
      <c r="AI369" s="38"/>
      <c r="AJ369" s="38"/>
      <c r="AK369" s="38"/>
      <c r="AL369" s="38"/>
    </row>
    <row r="370" spans="1:38">
      <c r="A370" s="71"/>
      <c r="B370" s="71"/>
      <c r="C370" s="38"/>
      <c r="D370" s="71"/>
      <c r="E370" s="38"/>
      <c r="F370" s="71"/>
      <c r="G370" s="38"/>
      <c r="H370" s="71"/>
      <c r="I370" s="38"/>
      <c r="J370" s="38"/>
      <c r="K370" s="38"/>
      <c r="L370" s="38"/>
      <c r="M370" s="38"/>
      <c r="N370" s="38"/>
      <c r="O370" s="38"/>
      <c r="P370" s="38"/>
      <c r="Q370" s="38"/>
      <c r="R370" s="38"/>
      <c r="S370" s="38"/>
      <c r="AC370" s="38"/>
      <c r="AD370" s="38"/>
      <c r="AE370" s="38"/>
      <c r="AF370" s="38"/>
      <c r="AG370" s="38"/>
      <c r="AH370" s="38"/>
      <c r="AI370" s="38"/>
      <c r="AJ370" s="38"/>
      <c r="AK370" s="38"/>
      <c r="AL370" s="38"/>
    </row>
    <row r="371" spans="1:38">
      <c r="A371" s="71"/>
      <c r="B371" s="71"/>
      <c r="C371" s="38"/>
      <c r="D371" s="71"/>
      <c r="E371" s="38"/>
      <c r="F371" s="71"/>
      <c r="G371" s="38"/>
      <c r="H371" s="71"/>
      <c r="I371" s="38"/>
      <c r="J371" s="38"/>
      <c r="K371" s="38"/>
      <c r="L371" s="38"/>
      <c r="M371" s="38"/>
      <c r="N371" s="38"/>
      <c r="O371" s="38"/>
      <c r="P371" s="38"/>
      <c r="Q371" s="38"/>
      <c r="R371" s="38"/>
      <c r="S371" s="38"/>
      <c r="AC371" s="38"/>
      <c r="AD371" s="38"/>
      <c r="AE371" s="38"/>
      <c r="AF371" s="38"/>
      <c r="AG371" s="38"/>
      <c r="AH371" s="38"/>
      <c r="AI371" s="38"/>
      <c r="AJ371" s="38"/>
      <c r="AK371" s="38"/>
      <c r="AL371" s="38"/>
    </row>
    <row r="372" spans="1:38">
      <c r="A372" s="71"/>
      <c r="B372" s="71"/>
      <c r="C372" s="38"/>
      <c r="D372" s="71"/>
      <c r="E372" s="38"/>
      <c r="F372" s="71"/>
      <c r="G372" s="38"/>
      <c r="H372" s="71"/>
      <c r="I372" s="38"/>
      <c r="J372" s="38"/>
      <c r="K372" s="38"/>
      <c r="L372" s="38"/>
      <c r="M372" s="38"/>
      <c r="N372" s="38"/>
      <c r="O372" s="38"/>
      <c r="P372" s="38"/>
      <c r="Q372" s="38"/>
      <c r="R372" s="38"/>
      <c r="S372" s="38"/>
      <c r="AC372" s="38"/>
      <c r="AD372" s="38"/>
      <c r="AE372" s="38"/>
      <c r="AF372" s="38"/>
      <c r="AG372" s="38"/>
      <c r="AH372" s="38"/>
      <c r="AI372" s="38"/>
      <c r="AJ372" s="38"/>
      <c r="AK372" s="38"/>
      <c r="AL372" s="38"/>
    </row>
    <row r="373" spans="1:38">
      <c r="A373" s="71"/>
      <c r="B373" s="71"/>
      <c r="C373" s="38"/>
      <c r="D373" s="71"/>
      <c r="E373" s="38"/>
      <c r="F373" s="71"/>
      <c r="G373" s="38"/>
      <c r="H373" s="71"/>
      <c r="I373" s="38"/>
      <c r="J373" s="38"/>
      <c r="K373" s="38"/>
      <c r="L373" s="38"/>
      <c r="M373" s="38"/>
      <c r="N373" s="38"/>
      <c r="O373" s="38"/>
      <c r="P373" s="38"/>
      <c r="Q373" s="38"/>
      <c r="R373" s="38"/>
      <c r="S373" s="38"/>
      <c r="AC373" s="38"/>
      <c r="AD373" s="38"/>
      <c r="AE373" s="38"/>
      <c r="AF373" s="38"/>
      <c r="AG373" s="38"/>
      <c r="AH373" s="38"/>
      <c r="AI373" s="38"/>
      <c r="AJ373" s="38"/>
      <c r="AK373" s="38"/>
      <c r="AL373" s="38"/>
    </row>
    <row r="374" spans="1:38">
      <c r="A374" s="71"/>
      <c r="B374" s="71"/>
      <c r="C374" s="38"/>
      <c r="D374" s="71"/>
      <c r="E374" s="38"/>
      <c r="F374" s="71"/>
      <c r="G374" s="38"/>
      <c r="H374" s="71"/>
      <c r="I374" s="38"/>
      <c r="J374" s="38"/>
      <c r="K374" s="38"/>
      <c r="L374" s="38"/>
      <c r="M374" s="38"/>
      <c r="N374" s="38"/>
      <c r="O374" s="38"/>
      <c r="P374" s="38"/>
      <c r="Q374" s="38"/>
      <c r="R374" s="38"/>
      <c r="S374" s="38"/>
      <c r="AC374" s="38"/>
      <c r="AD374" s="38"/>
      <c r="AE374" s="38"/>
      <c r="AF374" s="38"/>
      <c r="AG374" s="38"/>
      <c r="AH374" s="38"/>
      <c r="AI374" s="38"/>
      <c r="AJ374" s="38"/>
      <c r="AK374" s="38"/>
      <c r="AL374" s="38"/>
    </row>
    <row r="375" spans="1:38">
      <c r="A375" s="71"/>
      <c r="B375" s="71"/>
      <c r="C375" s="38"/>
      <c r="D375" s="71"/>
      <c r="E375" s="38"/>
      <c r="F375" s="71"/>
      <c r="G375" s="38"/>
      <c r="H375" s="71"/>
      <c r="I375" s="38"/>
      <c r="J375" s="38"/>
      <c r="K375" s="38"/>
      <c r="L375" s="38"/>
      <c r="M375" s="38"/>
      <c r="N375" s="38"/>
      <c r="O375" s="38"/>
      <c r="P375" s="38"/>
      <c r="Q375" s="38"/>
      <c r="R375" s="38"/>
      <c r="S375" s="38"/>
      <c r="AC375" s="38"/>
      <c r="AD375" s="38"/>
      <c r="AE375" s="38"/>
      <c r="AF375" s="38"/>
      <c r="AG375" s="38"/>
      <c r="AH375" s="38"/>
      <c r="AI375" s="38"/>
      <c r="AJ375" s="38"/>
      <c r="AK375" s="38"/>
      <c r="AL375" s="38"/>
    </row>
    <row r="376" spans="1:38">
      <c r="A376" s="71"/>
      <c r="B376" s="71"/>
      <c r="C376" s="38"/>
      <c r="D376" s="71"/>
      <c r="E376" s="38"/>
      <c r="F376" s="71"/>
      <c r="G376" s="38"/>
      <c r="H376" s="71"/>
      <c r="I376" s="38"/>
      <c r="J376" s="38"/>
      <c r="K376" s="38"/>
      <c r="L376" s="38"/>
      <c r="M376" s="38"/>
      <c r="N376" s="38"/>
      <c r="O376" s="38"/>
      <c r="P376" s="38"/>
      <c r="Q376" s="38"/>
      <c r="R376" s="38"/>
      <c r="S376" s="38"/>
      <c r="AC376" s="38"/>
      <c r="AD376" s="38"/>
      <c r="AE376" s="38"/>
      <c r="AF376" s="38"/>
      <c r="AG376" s="38"/>
      <c r="AH376" s="38"/>
      <c r="AI376" s="38"/>
      <c r="AJ376" s="38"/>
      <c r="AK376" s="38"/>
      <c r="AL376" s="38"/>
    </row>
    <row r="377" spans="1:38">
      <c r="A377" s="71"/>
      <c r="B377" s="71"/>
      <c r="C377" s="38"/>
      <c r="D377" s="71"/>
      <c r="E377" s="38"/>
      <c r="F377" s="71"/>
      <c r="G377" s="38"/>
      <c r="H377" s="71"/>
      <c r="I377" s="38"/>
      <c r="J377" s="38"/>
      <c r="K377" s="38"/>
      <c r="L377" s="38"/>
      <c r="M377" s="38"/>
      <c r="N377" s="38"/>
      <c r="O377" s="38"/>
      <c r="P377" s="38"/>
      <c r="Q377" s="38"/>
      <c r="R377" s="38"/>
      <c r="S377" s="38"/>
      <c r="AC377" s="38"/>
      <c r="AD377" s="38"/>
      <c r="AE377" s="38"/>
      <c r="AF377" s="38"/>
      <c r="AG377" s="38"/>
      <c r="AH377" s="38"/>
      <c r="AI377" s="38"/>
      <c r="AJ377" s="38"/>
      <c r="AK377" s="38"/>
      <c r="AL377" s="38"/>
    </row>
    <row r="378" spans="1:38">
      <c r="A378" s="71"/>
      <c r="B378" s="71"/>
      <c r="C378" s="38"/>
      <c r="D378" s="71"/>
      <c r="E378" s="38"/>
      <c r="F378" s="71"/>
      <c r="G378" s="38"/>
      <c r="H378" s="71"/>
      <c r="I378" s="38"/>
      <c r="J378" s="38"/>
      <c r="K378" s="38"/>
      <c r="L378" s="38"/>
      <c r="M378" s="38"/>
      <c r="N378" s="38"/>
      <c r="O378" s="38"/>
      <c r="P378" s="38"/>
      <c r="Q378" s="38"/>
      <c r="R378" s="38"/>
      <c r="S378" s="38"/>
      <c r="AC378" s="38"/>
      <c r="AD378" s="38"/>
      <c r="AE378" s="38"/>
      <c r="AF378" s="38"/>
      <c r="AG378" s="38"/>
      <c r="AH378" s="38"/>
      <c r="AI378" s="38"/>
      <c r="AJ378" s="38"/>
      <c r="AK378" s="38"/>
      <c r="AL378" s="38"/>
    </row>
    <row r="379" spans="1:38">
      <c r="A379" s="71"/>
      <c r="B379" s="71"/>
      <c r="C379" s="38"/>
      <c r="D379" s="71"/>
      <c r="E379" s="38"/>
      <c r="F379" s="71"/>
      <c r="G379" s="38"/>
      <c r="H379" s="71"/>
      <c r="I379" s="38"/>
      <c r="J379" s="38"/>
      <c r="K379" s="38"/>
      <c r="L379" s="38"/>
      <c r="M379" s="38"/>
      <c r="N379" s="38"/>
      <c r="O379" s="38"/>
      <c r="P379" s="38"/>
      <c r="Q379" s="38"/>
      <c r="R379" s="38"/>
      <c r="S379" s="38"/>
      <c r="AC379" s="38"/>
      <c r="AD379" s="38"/>
      <c r="AE379" s="38"/>
      <c r="AF379" s="38"/>
      <c r="AG379" s="38"/>
      <c r="AH379" s="38"/>
      <c r="AI379" s="38"/>
      <c r="AJ379" s="38"/>
      <c r="AK379" s="38"/>
      <c r="AL379" s="38"/>
    </row>
    <row r="380" spans="1:38">
      <c r="A380" s="71"/>
      <c r="B380" s="71"/>
      <c r="C380" s="38"/>
      <c r="D380" s="71"/>
      <c r="E380" s="38"/>
      <c r="F380" s="71"/>
      <c r="G380" s="38"/>
      <c r="H380" s="71"/>
      <c r="I380" s="38"/>
      <c r="J380" s="38"/>
      <c r="K380" s="38"/>
      <c r="L380" s="38"/>
      <c r="M380" s="38"/>
      <c r="N380" s="38"/>
      <c r="O380" s="38"/>
      <c r="P380" s="38"/>
      <c r="Q380" s="38"/>
      <c r="R380" s="38"/>
      <c r="S380" s="38"/>
      <c r="AC380" s="38"/>
      <c r="AD380" s="38"/>
      <c r="AE380" s="38"/>
      <c r="AF380" s="38"/>
      <c r="AG380" s="38"/>
      <c r="AH380" s="38"/>
      <c r="AI380" s="38"/>
      <c r="AJ380" s="38"/>
      <c r="AK380" s="38"/>
      <c r="AL380" s="38"/>
    </row>
    <row r="381" spans="1:38">
      <c r="A381" s="71"/>
      <c r="B381" s="71"/>
      <c r="C381" s="38"/>
      <c r="D381" s="71"/>
      <c r="E381" s="38"/>
      <c r="F381" s="71"/>
      <c r="G381" s="38"/>
      <c r="H381" s="71"/>
      <c r="I381" s="38"/>
      <c r="J381" s="38"/>
      <c r="K381" s="38"/>
      <c r="L381" s="38"/>
      <c r="M381" s="38"/>
      <c r="N381" s="38"/>
      <c r="O381" s="38"/>
      <c r="P381" s="38"/>
      <c r="Q381" s="38"/>
      <c r="R381" s="38"/>
      <c r="S381" s="38"/>
      <c r="AC381" s="38"/>
      <c r="AD381" s="38"/>
      <c r="AE381" s="38"/>
      <c r="AF381" s="38"/>
      <c r="AG381" s="38"/>
      <c r="AH381" s="38"/>
      <c r="AI381" s="38"/>
      <c r="AJ381" s="38"/>
      <c r="AK381" s="38"/>
      <c r="AL381" s="38"/>
    </row>
    <row r="382" spans="1:38">
      <c r="A382" s="71"/>
      <c r="B382" s="71"/>
      <c r="C382" s="38"/>
      <c r="D382" s="71"/>
      <c r="E382" s="38"/>
      <c r="F382" s="71"/>
      <c r="G382" s="38"/>
      <c r="H382" s="71"/>
      <c r="I382" s="38"/>
      <c r="J382" s="38"/>
      <c r="K382" s="38"/>
      <c r="L382" s="38"/>
      <c r="M382" s="38"/>
      <c r="N382" s="38"/>
      <c r="O382" s="38"/>
      <c r="P382" s="38"/>
      <c r="Q382" s="38"/>
      <c r="R382" s="38"/>
      <c r="S382" s="38"/>
      <c r="AC382" s="38"/>
      <c r="AD382" s="38"/>
      <c r="AE382" s="38"/>
      <c r="AF382" s="38"/>
      <c r="AG382" s="38"/>
      <c r="AH382" s="38"/>
      <c r="AI382" s="38"/>
      <c r="AJ382" s="38"/>
      <c r="AK382" s="38"/>
      <c r="AL382" s="38"/>
    </row>
    <row r="383" spans="1:38">
      <c r="A383" s="71"/>
      <c r="B383" s="71"/>
      <c r="C383" s="38"/>
      <c r="D383" s="71"/>
      <c r="E383" s="38"/>
      <c r="F383" s="71"/>
      <c r="G383" s="38"/>
      <c r="H383" s="71"/>
      <c r="I383" s="38"/>
      <c r="J383" s="38"/>
      <c r="K383" s="38"/>
      <c r="L383" s="38"/>
      <c r="M383" s="38"/>
      <c r="N383" s="38"/>
      <c r="O383" s="38"/>
      <c r="P383" s="38"/>
      <c r="Q383" s="38"/>
      <c r="R383" s="38"/>
      <c r="S383" s="38"/>
      <c r="AC383" s="38"/>
      <c r="AD383" s="38"/>
      <c r="AE383" s="38"/>
      <c r="AF383" s="38"/>
      <c r="AG383" s="38"/>
      <c r="AH383" s="38"/>
      <c r="AI383" s="38"/>
      <c r="AJ383" s="38"/>
      <c r="AK383" s="38"/>
      <c r="AL383" s="38"/>
    </row>
    <row r="384" spans="1:38">
      <c r="A384" s="71"/>
      <c r="B384" s="71"/>
      <c r="C384" s="38"/>
      <c r="D384" s="71"/>
      <c r="E384" s="38"/>
      <c r="F384" s="71"/>
      <c r="G384" s="38"/>
      <c r="H384" s="71"/>
      <c r="I384" s="38"/>
      <c r="J384" s="38"/>
      <c r="K384" s="38"/>
      <c r="L384" s="38"/>
      <c r="M384" s="38"/>
      <c r="N384" s="38"/>
      <c r="O384" s="38"/>
      <c r="P384" s="38"/>
      <c r="Q384" s="38"/>
      <c r="R384" s="38"/>
      <c r="S384" s="38"/>
      <c r="AC384" s="38"/>
      <c r="AD384" s="38"/>
      <c r="AE384" s="38"/>
      <c r="AF384" s="38"/>
      <c r="AG384" s="38"/>
      <c r="AH384" s="38"/>
      <c r="AI384" s="38"/>
      <c r="AJ384" s="38"/>
      <c r="AK384" s="38"/>
      <c r="AL384" s="38"/>
    </row>
    <row r="385" spans="1:38">
      <c r="A385" s="71"/>
      <c r="B385" s="71"/>
      <c r="C385" s="38"/>
      <c r="D385" s="71"/>
      <c r="E385" s="38"/>
      <c r="F385" s="71"/>
      <c r="G385" s="38"/>
      <c r="H385" s="71"/>
      <c r="I385" s="38"/>
      <c r="J385" s="38"/>
      <c r="K385" s="38"/>
      <c r="L385" s="38"/>
      <c r="M385" s="38"/>
      <c r="N385" s="38"/>
      <c r="O385" s="38"/>
      <c r="P385" s="38"/>
      <c r="Q385" s="38"/>
      <c r="R385" s="38"/>
      <c r="S385" s="38"/>
      <c r="AC385" s="38"/>
      <c r="AD385" s="38"/>
      <c r="AE385" s="38"/>
      <c r="AF385" s="38"/>
      <c r="AG385" s="38"/>
      <c r="AH385" s="38"/>
      <c r="AI385" s="38"/>
      <c r="AJ385" s="38"/>
      <c r="AK385" s="38"/>
      <c r="AL385" s="38"/>
    </row>
    <row r="386" spans="1:38">
      <c r="A386" s="71"/>
      <c r="B386" s="71"/>
      <c r="C386" s="38"/>
      <c r="D386" s="71"/>
      <c r="E386" s="38"/>
      <c r="F386" s="71"/>
      <c r="G386" s="38"/>
      <c r="H386" s="71"/>
      <c r="I386" s="38"/>
      <c r="J386" s="38"/>
      <c r="K386" s="38"/>
      <c r="L386" s="38"/>
      <c r="M386" s="38"/>
      <c r="N386" s="38"/>
      <c r="O386" s="38"/>
      <c r="P386" s="38"/>
      <c r="Q386" s="38"/>
      <c r="R386" s="38"/>
      <c r="S386" s="38"/>
      <c r="AC386" s="38"/>
      <c r="AD386" s="38"/>
      <c r="AE386" s="38"/>
      <c r="AF386" s="38"/>
      <c r="AG386" s="38"/>
      <c r="AH386" s="38"/>
      <c r="AI386" s="38"/>
      <c r="AJ386" s="38"/>
      <c r="AK386" s="38"/>
      <c r="AL386" s="38"/>
    </row>
    <row r="387" spans="1:38">
      <c r="A387" s="71"/>
      <c r="B387" s="71"/>
      <c r="C387" s="38"/>
      <c r="D387" s="71"/>
      <c r="E387" s="38"/>
      <c r="F387" s="71"/>
      <c r="G387" s="38"/>
      <c r="H387" s="71"/>
      <c r="I387" s="38"/>
      <c r="J387" s="38"/>
      <c r="K387" s="38"/>
      <c r="L387" s="38"/>
      <c r="M387" s="38"/>
      <c r="N387" s="38"/>
      <c r="O387" s="38"/>
      <c r="P387" s="38"/>
      <c r="Q387" s="38"/>
      <c r="R387" s="38"/>
      <c r="S387" s="38"/>
      <c r="AC387" s="38"/>
      <c r="AD387" s="38"/>
      <c r="AE387" s="38"/>
      <c r="AF387" s="38"/>
      <c r="AG387" s="38"/>
      <c r="AH387" s="38"/>
      <c r="AI387" s="38"/>
      <c r="AJ387" s="38"/>
      <c r="AK387" s="38"/>
      <c r="AL387" s="38"/>
    </row>
    <row r="388" spans="1:38">
      <c r="A388" s="71"/>
      <c r="B388" s="71"/>
      <c r="C388" s="38"/>
      <c r="D388" s="71"/>
      <c r="E388" s="38"/>
      <c r="F388" s="71"/>
      <c r="G388" s="38"/>
      <c r="H388" s="71"/>
      <c r="I388" s="38"/>
      <c r="J388" s="38"/>
      <c r="K388" s="38"/>
      <c r="L388" s="38"/>
      <c r="M388" s="38"/>
      <c r="N388" s="38"/>
      <c r="O388" s="38"/>
      <c r="P388" s="38"/>
      <c r="Q388" s="38"/>
      <c r="R388" s="38"/>
      <c r="S388" s="38"/>
      <c r="AC388" s="38"/>
      <c r="AD388" s="38"/>
      <c r="AE388" s="38"/>
      <c r="AF388" s="38"/>
      <c r="AG388" s="38"/>
      <c r="AH388" s="38"/>
      <c r="AI388" s="38"/>
      <c r="AJ388" s="38"/>
      <c r="AK388" s="38"/>
      <c r="AL388" s="38"/>
    </row>
    <row r="389" spans="1:38">
      <c r="A389" s="71"/>
      <c r="B389" s="71"/>
      <c r="C389" s="38"/>
      <c r="D389" s="71"/>
      <c r="E389" s="38"/>
      <c r="F389" s="71"/>
      <c r="G389" s="38"/>
      <c r="H389" s="71"/>
      <c r="I389" s="38"/>
      <c r="J389" s="38"/>
      <c r="K389" s="38"/>
      <c r="L389" s="38"/>
      <c r="M389" s="38"/>
      <c r="N389" s="38"/>
      <c r="O389" s="38"/>
      <c r="P389" s="38"/>
      <c r="Q389" s="38"/>
      <c r="R389" s="38"/>
      <c r="S389" s="38"/>
      <c r="AC389" s="38"/>
      <c r="AD389" s="38"/>
      <c r="AE389" s="38"/>
      <c r="AF389" s="38"/>
      <c r="AG389" s="38"/>
      <c r="AH389" s="38"/>
      <c r="AI389" s="38"/>
      <c r="AJ389" s="38"/>
      <c r="AK389" s="38"/>
      <c r="AL389" s="38"/>
    </row>
    <row r="390" spans="1:38">
      <c r="A390" s="71"/>
      <c r="B390" s="71"/>
      <c r="C390" s="38"/>
      <c r="D390" s="71"/>
      <c r="E390" s="38"/>
      <c r="F390" s="71"/>
      <c r="G390" s="38"/>
      <c r="H390" s="71"/>
      <c r="I390" s="38"/>
      <c r="J390" s="38"/>
      <c r="K390" s="38"/>
      <c r="L390" s="38"/>
      <c r="M390" s="38"/>
      <c r="N390" s="38"/>
      <c r="O390" s="38"/>
      <c r="P390" s="38"/>
      <c r="Q390" s="38"/>
      <c r="R390" s="38"/>
      <c r="S390" s="38"/>
      <c r="AC390" s="38"/>
      <c r="AD390" s="38"/>
      <c r="AE390" s="38"/>
      <c r="AF390" s="38"/>
      <c r="AG390" s="38"/>
      <c r="AH390" s="38"/>
      <c r="AI390" s="38"/>
      <c r="AJ390" s="38"/>
      <c r="AK390" s="38"/>
      <c r="AL390" s="38"/>
    </row>
    <row r="391" spans="1:38">
      <c r="A391" s="71"/>
      <c r="B391" s="71"/>
      <c r="C391" s="38"/>
      <c r="D391" s="71"/>
      <c r="E391" s="38"/>
      <c r="F391" s="71"/>
      <c r="G391" s="38"/>
      <c r="H391" s="71"/>
      <c r="I391" s="38"/>
      <c r="J391" s="38"/>
      <c r="K391" s="38"/>
      <c r="L391" s="38"/>
      <c r="M391" s="38"/>
      <c r="N391" s="38"/>
      <c r="O391" s="38"/>
      <c r="P391" s="38"/>
      <c r="Q391" s="38"/>
      <c r="R391" s="38"/>
      <c r="S391" s="38"/>
      <c r="AC391" s="38"/>
      <c r="AD391" s="38"/>
      <c r="AE391" s="38"/>
      <c r="AF391" s="38"/>
      <c r="AG391" s="38"/>
      <c r="AH391" s="38"/>
      <c r="AI391" s="38"/>
      <c r="AJ391" s="38"/>
      <c r="AK391" s="38"/>
      <c r="AL391" s="38"/>
    </row>
    <row r="392" spans="1:38">
      <c r="A392" s="71"/>
      <c r="B392" s="71"/>
      <c r="C392" s="38"/>
      <c r="D392" s="71"/>
      <c r="E392" s="38"/>
      <c r="F392" s="71"/>
      <c r="G392" s="38"/>
      <c r="H392" s="71"/>
      <c r="I392" s="38"/>
      <c r="J392" s="38"/>
      <c r="K392" s="38"/>
      <c r="L392" s="38"/>
      <c r="M392" s="38"/>
      <c r="N392" s="38"/>
      <c r="O392" s="38"/>
      <c r="P392" s="38"/>
      <c r="Q392" s="38"/>
      <c r="R392" s="38"/>
      <c r="S392" s="38"/>
      <c r="AC392" s="38"/>
      <c r="AD392" s="38"/>
      <c r="AE392" s="38"/>
      <c r="AF392" s="38"/>
      <c r="AG392" s="38"/>
      <c r="AH392" s="38"/>
      <c r="AI392" s="38"/>
      <c r="AJ392" s="38"/>
      <c r="AK392" s="38"/>
      <c r="AL392" s="38"/>
    </row>
    <row r="393" spans="1:38">
      <c r="A393" s="71"/>
      <c r="B393" s="71"/>
      <c r="C393" s="38"/>
      <c r="D393" s="71"/>
      <c r="E393" s="38"/>
      <c r="F393" s="71"/>
      <c r="G393" s="38"/>
      <c r="H393" s="71"/>
      <c r="I393" s="38"/>
      <c r="J393" s="38"/>
      <c r="K393" s="38"/>
      <c r="L393" s="38"/>
      <c r="M393" s="38"/>
      <c r="N393" s="38"/>
      <c r="O393" s="38"/>
      <c r="P393" s="38"/>
      <c r="Q393" s="38"/>
      <c r="R393" s="38"/>
      <c r="S393" s="38"/>
      <c r="AC393" s="38"/>
      <c r="AD393" s="38"/>
      <c r="AE393" s="38"/>
      <c r="AF393" s="38"/>
      <c r="AG393" s="38"/>
      <c r="AH393" s="38"/>
      <c r="AI393" s="38"/>
      <c r="AJ393" s="38"/>
      <c r="AK393" s="38"/>
      <c r="AL393" s="38"/>
    </row>
    <row r="394" spans="1:38">
      <c r="A394" s="71"/>
      <c r="B394" s="71"/>
      <c r="C394" s="38"/>
      <c r="D394" s="71"/>
      <c r="E394" s="38"/>
      <c r="F394" s="71"/>
      <c r="G394" s="38"/>
      <c r="H394" s="71"/>
      <c r="I394" s="38"/>
      <c r="J394" s="38"/>
      <c r="K394" s="38"/>
      <c r="L394" s="38"/>
      <c r="M394" s="38"/>
      <c r="N394" s="38"/>
      <c r="O394" s="38"/>
      <c r="P394" s="38"/>
      <c r="Q394" s="38"/>
      <c r="R394" s="38"/>
      <c r="S394" s="38"/>
      <c r="AC394" s="38"/>
      <c r="AD394" s="38"/>
      <c r="AE394" s="38"/>
      <c r="AF394" s="38"/>
      <c r="AG394" s="38"/>
      <c r="AH394" s="38"/>
      <c r="AI394" s="38"/>
      <c r="AJ394" s="38"/>
      <c r="AK394" s="38"/>
      <c r="AL394" s="38"/>
    </row>
    <row r="395" spans="1:38">
      <c r="A395" s="71"/>
      <c r="B395" s="71"/>
      <c r="C395" s="38"/>
      <c r="D395" s="71"/>
      <c r="E395" s="38"/>
      <c r="F395" s="71"/>
      <c r="G395" s="38"/>
      <c r="H395" s="71"/>
      <c r="I395" s="38"/>
      <c r="J395" s="38"/>
      <c r="K395" s="38"/>
      <c r="L395" s="38"/>
      <c r="M395" s="38"/>
      <c r="N395" s="38"/>
      <c r="O395" s="38"/>
      <c r="P395" s="38"/>
      <c r="Q395" s="38"/>
      <c r="R395" s="38"/>
      <c r="S395" s="38"/>
      <c r="AC395" s="38"/>
      <c r="AD395" s="38"/>
      <c r="AE395" s="38"/>
      <c r="AF395" s="38"/>
      <c r="AG395" s="38"/>
      <c r="AH395" s="38"/>
      <c r="AI395" s="38"/>
      <c r="AJ395" s="38"/>
      <c r="AK395" s="38"/>
      <c r="AL395" s="38"/>
    </row>
    <row r="396" spans="1:38">
      <c r="A396" s="71"/>
      <c r="B396" s="71"/>
      <c r="C396" s="38"/>
      <c r="D396" s="71"/>
      <c r="E396" s="38"/>
      <c r="F396" s="71"/>
      <c r="G396" s="38"/>
      <c r="H396" s="71"/>
      <c r="I396" s="38"/>
      <c r="J396" s="38"/>
      <c r="K396" s="38"/>
      <c r="L396" s="38"/>
      <c r="M396" s="38"/>
      <c r="N396" s="38"/>
      <c r="O396" s="38"/>
      <c r="P396" s="38"/>
      <c r="Q396" s="38"/>
      <c r="R396" s="38"/>
      <c r="S396" s="38"/>
      <c r="AC396" s="38"/>
      <c r="AD396" s="38"/>
      <c r="AE396" s="38"/>
      <c r="AF396" s="38"/>
      <c r="AG396" s="38"/>
      <c r="AH396" s="38"/>
      <c r="AI396" s="38"/>
      <c r="AJ396" s="38"/>
      <c r="AK396" s="38"/>
      <c r="AL396" s="38"/>
    </row>
    <row r="397" spans="1:38">
      <c r="A397" s="71"/>
      <c r="B397" s="71"/>
      <c r="C397" s="38"/>
      <c r="D397" s="71"/>
      <c r="E397" s="38"/>
      <c r="F397" s="71"/>
      <c r="G397" s="38"/>
      <c r="H397" s="71"/>
      <c r="I397" s="38"/>
      <c r="J397" s="38"/>
      <c r="K397" s="38"/>
      <c r="L397" s="38"/>
      <c r="M397" s="38"/>
      <c r="N397" s="38"/>
      <c r="O397" s="38"/>
      <c r="P397" s="38"/>
      <c r="Q397" s="38"/>
      <c r="R397" s="38"/>
      <c r="S397" s="38"/>
      <c r="AC397" s="38"/>
      <c r="AD397" s="38"/>
      <c r="AE397" s="38"/>
      <c r="AF397" s="38"/>
      <c r="AG397" s="38"/>
      <c r="AH397" s="38"/>
      <c r="AI397" s="38"/>
      <c r="AJ397" s="38"/>
      <c r="AK397" s="38"/>
      <c r="AL397" s="38"/>
    </row>
    <row r="398" spans="1:38">
      <c r="A398" s="71"/>
      <c r="B398" s="71"/>
      <c r="C398" s="38"/>
      <c r="D398" s="71"/>
      <c r="E398" s="38"/>
      <c r="F398" s="71"/>
      <c r="G398" s="38"/>
      <c r="H398" s="71"/>
      <c r="I398" s="38"/>
      <c r="J398" s="38"/>
      <c r="K398" s="38"/>
      <c r="L398" s="38"/>
      <c r="M398" s="38"/>
      <c r="N398" s="38"/>
      <c r="O398" s="38"/>
      <c r="P398" s="38"/>
      <c r="Q398" s="38"/>
      <c r="R398" s="38"/>
      <c r="S398" s="38"/>
      <c r="AC398" s="38"/>
      <c r="AD398" s="38"/>
      <c r="AE398" s="38"/>
      <c r="AF398" s="38"/>
      <c r="AG398" s="38"/>
      <c r="AH398" s="38"/>
      <c r="AI398" s="38"/>
      <c r="AJ398" s="38"/>
      <c r="AK398" s="38"/>
      <c r="AL398" s="38"/>
    </row>
    <row r="399" spans="1:38">
      <c r="A399" s="71"/>
      <c r="B399" s="71"/>
      <c r="C399" s="38"/>
      <c r="D399" s="71"/>
      <c r="E399" s="38"/>
      <c r="F399" s="71"/>
      <c r="G399" s="38"/>
      <c r="H399" s="71"/>
      <c r="I399" s="38"/>
      <c r="J399" s="38"/>
      <c r="K399" s="38"/>
      <c r="L399" s="38"/>
      <c r="M399" s="38"/>
      <c r="N399" s="38"/>
      <c r="O399" s="38"/>
      <c r="P399" s="38"/>
      <c r="Q399" s="38"/>
      <c r="R399" s="38"/>
      <c r="S399" s="38"/>
      <c r="AC399" s="38"/>
      <c r="AD399" s="38"/>
      <c r="AE399" s="38"/>
      <c r="AF399" s="38"/>
      <c r="AG399" s="38"/>
      <c r="AH399" s="38"/>
      <c r="AI399" s="38"/>
      <c r="AJ399" s="38"/>
      <c r="AK399" s="38"/>
      <c r="AL399" s="38"/>
    </row>
    <row r="400" spans="1:38">
      <c r="A400" s="71"/>
      <c r="B400" s="71"/>
      <c r="C400" s="38"/>
      <c r="D400" s="71"/>
      <c r="E400" s="38"/>
      <c r="F400" s="71"/>
      <c r="G400" s="38"/>
      <c r="H400" s="71"/>
      <c r="I400" s="38"/>
      <c r="J400" s="38"/>
      <c r="K400" s="38"/>
      <c r="L400" s="38"/>
      <c r="M400" s="38"/>
      <c r="N400" s="38"/>
      <c r="O400" s="38"/>
      <c r="P400" s="38"/>
      <c r="Q400" s="38"/>
      <c r="R400" s="38"/>
      <c r="S400" s="38"/>
      <c r="AC400" s="38"/>
      <c r="AD400" s="38"/>
      <c r="AE400" s="38"/>
      <c r="AF400" s="38"/>
      <c r="AG400" s="38"/>
      <c r="AH400" s="38"/>
      <c r="AI400" s="38"/>
      <c r="AJ400" s="38"/>
      <c r="AK400" s="38"/>
      <c r="AL400" s="38"/>
    </row>
    <row r="401" spans="1:38">
      <c r="A401" s="71"/>
      <c r="B401" s="71"/>
      <c r="C401" s="38"/>
      <c r="D401" s="71"/>
      <c r="E401" s="38"/>
      <c r="F401" s="71"/>
      <c r="G401" s="38"/>
      <c r="H401" s="71"/>
      <c r="I401" s="38"/>
      <c r="J401" s="38"/>
      <c r="K401" s="38"/>
      <c r="L401" s="38"/>
      <c r="M401" s="38"/>
      <c r="N401" s="38"/>
      <c r="O401" s="38"/>
      <c r="P401" s="38"/>
      <c r="Q401" s="38"/>
      <c r="R401" s="38"/>
      <c r="S401" s="38"/>
      <c r="AC401" s="38"/>
      <c r="AD401" s="38"/>
      <c r="AE401" s="38"/>
      <c r="AF401" s="38"/>
      <c r="AG401" s="38"/>
      <c r="AH401" s="38"/>
      <c r="AI401" s="38"/>
      <c r="AJ401" s="38"/>
      <c r="AK401" s="38"/>
      <c r="AL401" s="38"/>
    </row>
    <row r="402" spans="1:38">
      <c r="A402" s="71"/>
      <c r="B402" s="71"/>
      <c r="C402" s="38"/>
      <c r="D402" s="71"/>
      <c r="E402" s="38"/>
      <c r="F402" s="71"/>
      <c r="G402" s="38"/>
      <c r="H402" s="71"/>
      <c r="I402" s="38"/>
      <c r="J402" s="38"/>
      <c r="K402" s="38"/>
      <c r="L402" s="38"/>
      <c r="M402" s="38"/>
      <c r="N402" s="38"/>
      <c r="O402" s="38"/>
      <c r="P402" s="38"/>
      <c r="Q402" s="38"/>
      <c r="R402" s="38"/>
      <c r="S402" s="38"/>
      <c r="AC402" s="38"/>
      <c r="AD402" s="38"/>
      <c r="AE402" s="38"/>
      <c r="AF402" s="38"/>
      <c r="AG402" s="38"/>
      <c r="AH402" s="38"/>
      <c r="AI402" s="38"/>
      <c r="AJ402" s="38"/>
      <c r="AK402" s="38"/>
      <c r="AL402" s="38"/>
    </row>
    <row r="403" spans="1:38">
      <c r="A403" s="71"/>
      <c r="B403" s="71"/>
      <c r="C403" s="38"/>
      <c r="D403" s="71"/>
      <c r="E403" s="38"/>
      <c r="F403" s="71"/>
      <c r="G403" s="38"/>
      <c r="H403" s="71"/>
      <c r="I403" s="38"/>
      <c r="J403" s="38"/>
      <c r="K403" s="38"/>
      <c r="L403" s="38"/>
      <c r="M403" s="38"/>
      <c r="N403" s="38"/>
      <c r="O403" s="38"/>
      <c r="P403" s="38"/>
      <c r="Q403" s="38"/>
      <c r="R403" s="38"/>
      <c r="S403" s="38"/>
      <c r="AC403" s="38"/>
      <c r="AD403" s="38"/>
      <c r="AE403" s="38"/>
      <c r="AF403" s="38"/>
      <c r="AG403" s="38"/>
      <c r="AH403" s="38"/>
      <c r="AI403" s="38"/>
      <c r="AJ403" s="38"/>
      <c r="AK403" s="38"/>
      <c r="AL403" s="38"/>
    </row>
    <row r="404" spans="1:38">
      <c r="A404" s="71"/>
      <c r="B404" s="71"/>
      <c r="C404" s="38"/>
      <c r="D404" s="71"/>
      <c r="E404" s="38"/>
      <c r="F404" s="71"/>
      <c r="G404" s="38"/>
      <c r="H404" s="71"/>
      <c r="I404" s="38"/>
      <c r="J404" s="38"/>
      <c r="K404" s="38"/>
      <c r="L404" s="38"/>
      <c r="M404" s="38"/>
      <c r="N404" s="38"/>
      <c r="O404" s="38"/>
      <c r="P404" s="38"/>
      <c r="Q404" s="38"/>
      <c r="R404" s="38"/>
      <c r="S404" s="38"/>
      <c r="AC404" s="38"/>
      <c r="AD404" s="38"/>
      <c r="AE404" s="38"/>
      <c r="AF404" s="38"/>
      <c r="AG404" s="38"/>
      <c r="AH404" s="38"/>
      <c r="AI404" s="38"/>
      <c r="AJ404" s="38"/>
      <c r="AK404" s="38"/>
      <c r="AL404" s="38"/>
    </row>
    <row r="405" spans="1:38">
      <c r="A405" s="71"/>
      <c r="B405" s="71"/>
      <c r="C405" s="38"/>
      <c r="D405" s="71"/>
      <c r="E405" s="38"/>
      <c r="F405" s="71"/>
      <c r="G405" s="38"/>
      <c r="H405" s="71"/>
      <c r="I405" s="38"/>
      <c r="J405" s="38"/>
      <c r="K405" s="38"/>
      <c r="L405" s="38"/>
      <c r="M405" s="38"/>
      <c r="N405" s="38"/>
      <c r="O405" s="38"/>
      <c r="P405" s="38"/>
      <c r="Q405" s="38"/>
      <c r="R405" s="38"/>
      <c r="S405" s="38"/>
      <c r="AC405" s="38"/>
      <c r="AD405" s="38"/>
      <c r="AE405" s="38"/>
      <c r="AF405" s="38"/>
      <c r="AG405" s="38"/>
      <c r="AH405" s="38"/>
      <c r="AI405" s="38"/>
      <c r="AJ405" s="38"/>
      <c r="AK405" s="38"/>
      <c r="AL405" s="38"/>
    </row>
    <row r="406" spans="1:38">
      <c r="A406" s="71"/>
      <c r="B406" s="71"/>
      <c r="C406" s="38"/>
      <c r="D406" s="71"/>
      <c r="E406" s="38"/>
      <c r="F406" s="71"/>
      <c r="G406" s="38"/>
      <c r="H406" s="71"/>
      <c r="I406" s="38"/>
      <c r="J406" s="38"/>
      <c r="K406" s="38"/>
      <c r="L406" s="38"/>
      <c r="M406" s="38"/>
      <c r="N406" s="38"/>
      <c r="O406" s="38"/>
      <c r="P406" s="38"/>
      <c r="Q406" s="38"/>
      <c r="R406" s="38"/>
      <c r="S406" s="38"/>
      <c r="AC406" s="38"/>
      <c r="AD406" s="38"/>
      <c r="AE406" s="38"/>
      <c r="AF406" s="38"/>
      <c r="AG406" s="38"/>
      <c r="AH406" s="38"/>
      <c r="AI406" s="38"/>
      <c r="AJ406" s="38"/>
      <c r="AK406" s="38"/>
      <c r="AL406" s="38"/>
    </row>
    <row r="407" spans="1:38">
      <c r="A407" s="71"/>
      <c r="B407" s="71"/>
      <c r="C407" s="38"/>
      <c r="D407" s="71"/>
      <c r="E407" s="38"/>
      <c r="F407" s="71"/>
      <c r="G407" s="38"/>
      <c r="H407" s="71"/>
      <c r="I407" s="38"/>
      <c r="J407" s="38"/>
      <c r="K407" s="38"/>
      <c r="L407" s="38"/>
      <c r="M407" s="38"/>
      <c r="N407" s="38"/>
      <c r="O407" s="38"/>
      <c r="P407" s="38"/>
      <c r="Q407" s="38"/>
      <c r="R407" s="38"/>
      <c r="S407" s="38"/>
      <c r="AC407" s="38"/>
      <c r="AD407" s="38"/>
      <c r="AE407" s="38"/>
      <c r="AF407" s="38"/>
      <c r="AG407" s="38"/>
      <c r="AH407" s="38"/>
      <c r="AI407" s="38"/>
      <c r="AJ407" s="38"/>
      <c r="AK407" s="38"/>
      <c r="AL407" s="38"/>
    </row>
    <row r="408" spans="1:38">
      <c r="A408" s="71"/>
      <c r="B408" s="71"/>
      <c r="C408" s="38"/>
      <c r="D408" s="71"/>
      <c r="E408" s="38"/>
      <c r="F408" s="71"/>
      <c r="G408" s="38"/>
      <c r="H408" s="71"/>
      <c r="I408" s="38"/>
      <c r="J408" s="38"/>
      <c r="K408" s="38"/>
      <c r="L408" s="38"/>
      <c r="M408" s="38"/>
      <c r="N408" s="38"/>
      <c r="O408" s="38"/>
      <c r="P408" s="38"/>
      <c r="Q408" s="38"/>
      <c r="R408" s="38"/>
      <c r="S408" s="38"/>
      <c r="AC408" s="38"/>
      <c r="AD408" s="38"/>
      <c r="AE408" s="38"/>
      <c r="AF408" s="38"/>
      <c r="AG408" s="38"/>
      <c r="AH408" s="38"/>
      <c r="AI408" s="38"/>
      <c r="AJ408" s="38"/>
      <c r="AK408" s="38"/>
      <c r="AL408" s="38"/>
    </row>
    <row r="409" spans="1:38">
      <c r="A409" s="71"/>
      <c r="B409" s="71"/>
      <c r="C409" s="38"/>
      <c r="D409" s="71"/>
      <c r="E409" s="38"/>
      <c r="F409" s="71"/>
      <c r="G409" s="38"/>
      <c r="H409" s="71"/>
      <c r="I409" s="38"/>
      <c r="J409" s="38"/>
      <c r="K409" s="38"/>
      <c r="L409" s="38"/>
      <c r="M409" s="38"/>
      <c r="N409" s="38"/>
      <c r="O409" s="38"/>
      <c r="P409" s="38"/>
      <c r="Q409" s="38"/>
      <c r="R409" s="38"/>
      <c r="S409" s="38"/>
      <c r="AC409" s="38"/>
      <c r="AD409" s="38"/>
      <c r="AE409" s="38"/>
      <c r="AF409" s="38"/>
      <c r="AG409" s="38"/>
      <c r="AH409" s="38"/>
      <c r="AI409" s="38"/>
      <c r="AJ409" s="38"/>
      <c r="AK409" s="38"/>
      <c r="AL409" s="38"/>
    </row>
    <row r="410" spans="1:38">
      <c r="A410" s="71"/>
      <c r="B410" s="71"/>
      <c r="C410" s="38"/>
      <c r="D410" s="71"/>
      <c r="E410" s="38"/>
      <c r="F410" s="71"/>
      <c r="G410" s="38"/>
      <c r="H410" s="71"/>
      <c r="I410" s="38"/>
      <c r="J410" s="38"/>
      <c r="K410" s="38"/>
      <c r="L410" s="38"/>
      <c r="M410" s="38"/>
      <c r="N410" s="38"/>
      <c r="O410" s="38"/>
      <c r="P410" s="38"/>
      <c r="Q410" s="38"/>
      <c r="R410" s="38"/>
      <c r="S410" s="38"/>
      <c r="AC410" s="38"/>
      <c r="AD410" s="38"/>
      <c r="AE410" s="38"/>
      <c r="AF410" s="38"/>
      <c r="AG410" s="38"/>
      <c r="AH410" s="38"/>
      <c r="AI410" s="38"/>
      <c r="AJ410" s="38"/>
      <c r="AK410" s="38"/>
      <c r="AL410" s="38"/>
    </row>
    <row r="411" spans="1:38">
      <c r="A411" s="71"/>
      <c r="B411" s="71"/>
      <c r="C411" s="38"/>
      <c r="D411" s="71"/>
      <c r="E411" s="38"/>
      <c r="F411" s="71"/>
      <c r="G411" s="38"/>
      <c r="H411" s="71"/>
      <c r="I411" s="38"/>
      <c r="J411" s="38"/>
      <c r="K411" s="38"/>
      <c r="L411" s="38"/>
      <c r="M411" s="38"/>
      <c r="N411" s="38"/>
      <c r="O411" s="38"/>
      <c r="P411" s="38"/>
      <c r="Q411" s="38"/>
      <c r="R411" s="38"/>
      <c r="S411" s="38"/>
      <c r="AC411" s="38"/>
      <c r="AD411" s="38"/>
      <c r="AE411" s="38"/>
      <c r="AF411" s="38"/>
      <c r="AG411" s="38"/>
      <c r="AH411" s="38"/>
      <c r="AI411" s="38"/>
      <c r="AJ411" s="38"/>
      <c r="AK411" s="38"/>
      <c r="AL411" s="38"/>
    </row>
    <row r="412" spans="1:38">
      <c r="A412" s="71"/>
      <c r="B412" s="71"/>
      <c r="C412" s="38"/>
      <c r="D412" s="71"/>
      <c r="E412" s="38"/>
      <c r="F412" s="71"/>
      <c r="G412" s="38"/>
      <c r="H412" s="71"/>
      <c r="I412" s="38"/>
      <c r="J412" s="38"/>
      <c r="K412" s="38"/>
      <c r="L412" s="38"/>
      <c r="M412" s="38"/>
      <c r="N412" s="38"/>
      <c r="O412" s="38"/>
      <c r="P412" s="38"/>
      <c r="Q412" s="38"/>
      <c r="R412" s="38"/>
      <c r="S412" s="38"/>
      <c r="AC412" s="38"/>
      <c r="AD412" s="38"/>
      <c r="AE412" s="38"/>
      <c r="AF412" s="38"/>
      <c r="AG412" s="38"/>
      <c r="AH412" s="38"/>
      <c r="AI412" s="38"/>
      <c r="AJ412" s="38"/>
      <c r="AK412" s="38"/>
      <c r="AL412" s="38"/>
    </row>
    <row r="413" spans="1:38">
      <c r="A413" s="71"/>
      <c r="B413" s="71"/>
      <c r="C413" s="38"/>
      <c r="D413" s="71"/>
      <c r="E413" s="38"/>
      <c r="F413" s="71"/>
      <c r="G413" s="38"/>
      <c r="H413" s="71"/>
      <c r="I413" s="38"/>
      <c r="J413" s="38"/>
      <c r="K413" s="38"/>
      <c r="L413" s="38"/>
      <c r="M413" s="38"/>
      <c r="N413" s="38"/>
      <c r="O413" s="38"/>
      <c r="P413" s="38"/>
      <c r="Q413" s="38"/>
      <c r="R413" s="38"/>
      <c r="S413" s="38"/>
      <c r="AC413" s="38"/>
      <c r="AD413" s="38"/>
      <c r="AE413" s="38"/>
      <c r="AF413" s="38"/>
      <c r="AG413" s="38"/>
      <c r="AH413" s="38"/>
      <c r="AI413" s="38"/>
      <c r="AJ413" s="38"/>
      <c r="AK413" s="38"/>
      <c r="AL413" s="38"/>
    </row>
    <row r="414" spans="1:38">
      <c r="A414" s="71"/>
      <c r="B414" s="71"/>
      <c r="C414" s="38"/>
      <c r="D414" s="71"/>
      <c r="E414" s="38"/>
      <c r="F414" s="71"/>
      <c r="G414" s="38"/>
      <c r="H414" s="71"/>
      <c r="I414" s="38"/>
      <c r="J414" s="38"/>
      <c r="K414" s="38"/>
      <c r="L414" s="38"/>
      <c r="M414" s="38"/>
      <c r="N414" s="38"/>
      <c r="O414" s="38"/>
      <c r="P414" s="38"/>
      <c r="Q414" s="38"/>
      <c r="R414" s="38"/>
      <c r="S414" s="38"/>
      <c r="AC414" s="38"/>
      <c r="AD414" s="38"/>
      <c r="AE414" s="38"/>
      <c r="AF414" s="38"/>
      <c r="AG414" s="38"/>
      <c r="AH414" s="38"/>
      <c r="AI414" s="38"/>
      <c r="AJ414" s="38"/>
      <c r="AK414" s="38"/>
      <c r="AL414" s="38"/>
    </row>
    <row r="415" spans="1:38">
      <c r="A415" s="71"/>
      <c r="B415" s="71"/>
      <c r="C415" s="38"/>
      <c r="D415" s="71"/>
      <c r="E415" s="38"/>
      <c r="F415" s="71"/>
      <c r="G415" s="38"/>
      <c r="H415" s="71"/>
      <c r="I415" s="38"/>
      <c r="J415" s="38"/>
      <c r="K415" s="38"/>
      <c r="L415" s="38"/>
      <c r="M415" s="38"/>
      <c r="N415" s="38"/>
      <c r="O415" s="38"/>
      <c r="P415" s="38"/>
      <c r="Q415" s="38"/>
      <c r="R415" s="38"/>
      <c r="S415" s="38"/>
      <c r="AC415" s="38"/>
      <c r="AD415" s="38"/>
      <c r="AE415" s="38"/>
      <c r="AF415" s="38"/>
      <c r="AG415" s="38"/>
      <c r="AH415" s="38"/>
      <c r="AI415" s="38"/>
      <c r="AJ415" s="38"/>
      <c r="AK415" s="38"/>
      <c r="AL415" s="38"/>
    </row>
    <row r="416" spans="1:38">
      <c r="A416" s="71"/>
      <c r="B416" s="71"/>
      <c r="C416" s="38"/>
      <c r="D416" s="71"/>
      <c r="E416" s="38"/>
      <c r="F416" s="71"/>
      <c r="G416" s="38"/>
      <c r="H416" s="71"/>
      <c r="I416" s="38"/>
      <c r="J416" s="38"/>
      <c r="K416" s="38"/>
      <c r="L416" s="38"/>
      <c r="M416" s="38"/>
      <c r="N416" s="38"/>
      <c r="O416" s="38"/>
      <c r="P416" s="38"/>
      <c r="Q416" s="38"/>
      <c r="R416" s="38"/>
      <c r="S416" s="38"/>
      <c r="AC416" s="38"/>
      <c r="AD416" s="38"/>
      <c r="AE416" s="38"/>
      <c r="AF416" s="38"/>
      <c r="AG416" s="38"/>
      <c r="AH416" s="38"/>
      <c r="AI416" s="38"/>
      <c r="AJ416" s="38"/>
      <c r="AK416" s="38"/>
      <c r="AL416" s="38"/>
    </row>
    <row r="417" spans="1:38">
      <c r="A417" s="71"/>
      <c r="B417" s="71"/>
      <c r="C417" s="38"/>
      <c r="D417" s="71"/>
      <c r="E417" s="38"/>
      <c r="F417" s="71"/>
      <c r="G417" s="38"/>
      <c r="H417" s="71"/>
      <c r="I417" s="38"/>
      <c r="J417" s="38"/>
      <c r="K417" s="38"/>
      <c r="L417" s="38"/>
      <c r="M417" s="38"/>
      <c r="N417" s="38"/>
      <c r="O417" s="38"/>
      <c r="P417" s="38"/>
      <c r="Q417" s="38"/>
      <c r="R417" s="38"/>
      <c r="S417" s="38"/>
      <c r="AC417" s="38"/>
      <c r="AD417" s="38"/>
      <c r="AE417" s="38"/>
      <c r="AF417" s="38"/>
      <c r="AG417" s="38"/>
      <c r="AH417" s="38"/>
      <c r="AI417" s="38"/>
      <c r="AJ417" s="38"/>
      <c r="AK417" s="38"/>
      <c r="AL417" s="38"/>
    </row>
    <row r="418" spans="1:38">
      <c r="A418" s="71"/>
      <c r="B418" s="71"/>
      <c r="C418" s="38"/>
      <c r="D418" s="71"/>
      <c r="E418" s="38"/>
      <c r="F418" s="71"/>
      <c r="G418" s="38"/>
      <c r="H418" s="71"/>
      <c r="I418" s="38"/>
      <c r="J418" s="38"/>
      <c r="K418" s="38"/>
      <c r="L418" s="38"/>
      <c r="M418" s="38"/>
      <c r="N418" s="38"/>
      <c r="O418" s="38"/>
      <c r="P418" s="38"/>
      <c r="Q418" s="38"/>
      <c r="R418" s="38"/>
      <c r="S418" s="38"/>
      <c r="AC418" s="38"/>
      <c r="AD418" s="38"/>
      <c r="AE418" s="38"/>
      <c r="AF418" s="38"/>
      <c r="AG418" s="38"/>
      <c r="AH418" s="38"/>
      <c r="AI418" s="38"/>
      <c r="AJ418" s="38"/>
      <c r="AK418" s="38"/>
      <c r="AL418" s="38"/>
    </row>
    <row r="419" spans="1:38">
      <c r="A419" s="71"/>
      <c r="B419" s="71"/>
      <c r="C419" s="38"/>
      <c r="D419" s="71"/>
      <c r="E419" s="38"/>
      <c r="F419" s="71"/>
      <c r="G419" s="38"/>
      <c r="H419" s="71"/>
      <c r="I419" s="38"/>
      <c r="J419" s="38"/>
      <c r="K419" s="38"/>
      <c r="L419" s="38"/>
      <c r="M419" s="38"/>
      <c r="N419" s="38"/>
      <c r="O419" s="38"/>
      <c r="P419" s="38"/>
      <c r="Q419" s="38"/>
      <c r="R419" s="38"/>
      <c r="S419" s="38"/>
      <c r="AC419" s="38"/>
      <c r="AD419" s="38"/>
      <c r="AE419" s="38"/>
      <c r="AF419" s="38"/>
      <c r="AG419" s="38"/>
      <c r="AH419" s="38"/>
      <c r="AI419" s="38"/>
      <c r="AJ419" s="38"/>
      <c r="AK419" s="38"/>
      <c r="AL419" s="38"/>
    </row>
    <row r="420" spans="1:38">
      <c r="A420" s="71"/>
      <c r="B420" s="71"/>
      <c r="C420" s="38"/>
      <c r="D420" s="71"/>
      <c r="E420" s="38"/>
      <c r="F420" s="71"/>
      <c r="G420" s="38"/>
      <c r="H420" s="71"/>
      <c r="I420" s="38"/>
      <c r="J420" s="38"/>
      <c r="K420" s="38"/>
      <c r="L420" s="38"/>
      <c r="M420" s="38"/>
      <c r="N420" s="38"/>
      <c r="O420" s="38"/>
      <c r="P420" s="38"/>
      <c r="Q420" s="38"/>
      <c r="R420" s="38"/>
      <c r="S420" s="38"/>
      <c r="AC420" s="38"/>
      <c r="AD420" s="38"/>
      <c r="AE420" s="38"/>
      <c r="AF420" s="38"/>
      <c r="AG420" s="38"/>
      <c r="AH420" s="38"/>
      <c r="AI420" s="38"/>
      <c r="AJ420" s="38"/>
      <c r="AK420" s="38"/>
      <c r="AL420" s="38"/>
    </row>
    <row r="421" spans="1:38">
      <c r="A421" s="71"/>
      <c r="B421" s="71"/>
      <c r="C421" s="38"/>
      <c r="D421" s="71"/>
      <c r="E421" s="38"/>
      <c r="F421" s="71"/>
      <c r="G421" s="38"/>
      <c r="H421" s="71"/>
      <c r="I421" s="38"/>
      <c r="J421" s="38"/>
      <c r="K421" s="38"/>
      <c r="L421" s="38"/>
      <c r="M421" s="38"/>
      <c r="N421" s="38"/>
      <c r="O421" s="38"/>
      <c r="P421" s="38"/>
      <c r="Q421" s="38"/>
      <c r="R421" s="38"/>
      <c r="S421" s="38"/>
      <c r="AC421" s="38"/>
      <c r="AD421" s="38"/>
      <c r="AE421" s="38"/>
      <c r="AF421" s="38"/>
      <c r="AG421" s="38"/>
      <c r="AH421" s="38"/>
      <c r="AI421" s="38"/>
      <c r="AJ421" s="38"/>
      <c r="AK421" s="38"/>
      <c r="AL421" s="38"/>
    </row>
    <row r="422" spans="1:38">
      <c r="A422" s="71"/>
      <c r="B422" s="71"/>
      <c r="C422" s="38"/>
      <c r="D422" s="71"/>
      <c r="E422" s="38"/>
      <c r="F422" s="71"/>
      <c r="G422" s="38"/>
      <c r="H422" s="71"/>
      <c r="I422" s="38"/>
      <c r="J422" s="38"/>
      <c r="K422" s="38"/>
      <c r="L422" s="38"/>
      <c r="M422" s="38"/>
      <c r="N422" s="38"/>
      <c r="O422" s="38"/>
      <c r="P422" s="38"/>
      <c r="Q422" s="38"/>
      <c r="R422" s="38"/>
      <c r="S422" s="38"/>
      <c r="AC422" s="38"/>
      <c r="AD422" s="38"/>
      <c r="AE422" s="38"/>
      <c r="AF422" s="38"/>
      <c r="AG422" s="38"/>
      <c r="AH422" s="38"/>
      <c r="AI422" s="38"/>
      <c r="AJ422" s="38"/>
      <c r="AK422" s="38"/>
      <c r="AL422" s="38"/>
    </row>
    <row r="423" spans="1:38">
      <c r="A423" s="71"/>
      <c r="B423" s="71"/>
      <c r="C423" s="38"/>
      <c r="D423" s="71"/>
      <c r="E423" s="38"/>
      <c r="F423" s="71"/>
      <c r="G423" s="38"/>
      <c r="H423" s="71"/>
      <c r="I423" s="38"/>
      <c r="J423" s="38"/>
      <c r="K423" s="38"/>
      <c r="L423" s="38"/>
      <c r="M423" s="38"/>
      <c r="N423" s="38"/>
      <c r="O423" s="38"/>
      <c r="P423" s="38"/>
      <c r="Q423" s="38"/>
      <c r="R423" s="38"/>
      <c r="S423" s="38"/>
      <c r="AC423" s="38"/>
      <c r="AD423" s="38"/>
      <c r="AE423" s="38"/>
      <c r="AF423" s="38"/>
      <c r="AG423" s="38"/>
      <c r="AH423" s="38"/>
      <c r="AI423" s="38"/>
      <c r="AJ423" s="38"/>
      <c r="AK423" s="38"/>
      <c r="AL423" s="38"/>
    </row>
    <row r="424" spans="1:38">
      <c r="A424" s="71"/>
      <c r="B424" s="71"/>
      <c r="C424" s="38"/>
      <c r="D424" s="71"/>
      <c r="E424" s="38"/>
      <c r="F424" s="71"/>
      <c r="G424" s="38"/>
      <c r="H424" s="71"/>
      <c r="I424" s="38"/>
      <c r="J424" s="38"/>
      <c r="K424" s="38"/>
      <c r="L424" s="38"/>
      <c r="M424" s="38"/>
      <c r="N424" s="38"/>
      <c r="O424" s="38"/>
      <c r="P424" s="38"/>
      <c r="Q424" s="38"/>
      <c r="R424" s="38"/>
      <c r="S424" s="38"/>
      <c r="AC424" s="38"/>
      <c r="AD424" s="38"/>
      <c r="AE424" s="38"/>
      <c r="AF424" s="38"/>
      <c r="AG424" s="38"/>
      <c r="AH424" s="38"/>
      <c r="AI424" s="38"/>
      <c r="AJ424" s="38"/>
      <c r="AK424" s="38"/>
      <c r="AL424" s="38"/>
    </row>
    <row r="425" spans="1:38">
      <c r="A425" s="71"/>
      <c r="B425" s="71"/>
      <c r="C425" s="38"/>
      <c r="D425" s="71"/>
      <c r="E425" s="38"/>
      <c r="F425" s="71"/>
      <c r="G425" s="38"/>
      <c r="H425" s="71"/>
      <c r="I425" s="38"/>
      <c r="J425" s="38"/>
      <c r="K425" s="38"/>
      <c r="L425" s="38"/>
      <c r="M425" s="38"/>
      <c r="N425" s="38"/>
      <c r="O425" s="38"/>
      <c r="P425" s="38"/>
      <c r="Q425" s="38"/>
      <c r="R425" s="38"/>
      <c r="S425" s="38"/>
      <c r="AC425" s="38"/>
      <c r="AD425" s="38"/>
      <c r="AE425" s="38"/>
      <c r="AF425" s="38"/>
      <c r="AG425" s="38"/>
      <c r="AH425" s="38"/>
      <c r="AI425" s="38"/>
      <c r="AJ425" s="38"/>
      <c r="AK425" s="38"/>
      <c r="AL425" s="38"/>
    </row>
    <row r="426" spans="1:38">
      <c r="A426" s="71"/>
      <c r="B426" s="71"/>
      <c r="C426" s="38"/>
      <c r="D426" s="71"/>
      <c r="E426" s="38"/>
      <c r="F426" s="71"/>
      <c r="G426" s="38"/>
      <c r="H426" s="71"/>
      <c r="I426" s="38"/>
      <c r="J426" s="38"/>
      <c r="K426" s="38"/>
      <c r="L426" s="38"/>
      <c r="M426" s="38"/>
      <c r="N426" s="38"/>
      <c r="O426" s="38"/>
      <c r="P426" s="38"/>
      <c r="Q426" s="38"/>
      <c r="R426" s="38"/>
      <c r="S426" s="38"/>
      <c r="AC426" s="38"/>
      <c r="AD426" s="38"/>
      <c r="AE426" s="38"/>
      <c r="AF426" s="38"/>
      <c r="AG426" s="38"/>
      <c r="AH426" s="38"/>
      <c r="AI426" s="38"/>
      <c r="AJ426" s="38"/>
      <c r="AK426" s="38"/>
      <c r="AL426" s="38"/>
    </row>
    <row r="427" spans="1:38">
      <c r="A427" s="71"/>
      <c r="B427" s="71"/>
      <c r="C427" s="38"/>
      <c r="D427" s="71"/>
      <c r="E427" s="38"/>
      <c r="F427" s="71"/>
      <c r="G427" s="38"/>
      <c r="H427" s="71"/>
      <c r="I427" s="38"/>
      <c r="J427" s="38"/>
      <c r="K427" s="38"/>
      <c r="L427" s="38"/>
      <c r="M427" s="38"/>
      <c r="N427" s="38"/>
      <c r="O427" s="38"/>
      <c r="P427" s="38"/>
      <c r="Q427" s="38"/>
      <c r="R427" s="38"/>
      <c r="S427" s="38"/>
      <c r="AC427" s="38"/>
      <c r="AD427" s="38"/>
      <c r="AE427" s="38"/>
      <c r="AF427" s="38"/>
      <c r="AG427" s="38"/>
      <c r="AH427" s="38"/>
      <c r="AI427" s="38"/>
      <c r="AJ427" s="38"/>
      <c r="AK427" s="38"/>
      <c r="AL427" s="38"/>
    </row>
    <row r="428" spans="1:38">
      <c r="A428" s="71"/>
      <c r="B428" s="71"/>
      <c r="C428" s="38"/>
      <c r="D428" s="71"/>
      <c r="E428" s="38"/>
      <c r="F428" s="71"/>
      <c r="G428" s="38"/>
      <c r="H428" s="71"/>
      <c r="I428" s="38"/>
      <c r="J428" s="38"/>
      <c r="K428" s="38"/>
      <c r="L428" s="38"/>
      <c r="M428" s="38"/>
      <c r="N428" s="38"/>
      <c r="O428" s="38"/>
      <c r="P428" s="38"/>
      <c r="Q428" s="38"/>
      <c r="R428" s="38"/>
      <c r="S428" s="38"/>
      <c r="AC428" s="38"/>
      <c r="AD428" s="38"/>
      <c r="AE428" s="38"/>
      <c r="AF428" s="38"/>
      <c r="AG428" s="38"/>
      <c r="AH428" s="38"/>
      <c r="AI428" s="38"/>
      <c r="AJ428" s="38"/>
      <c r="AK428" s="38"/>
      <c r="AL428" s="38"/>
    </row>
    <row r="429" spans="1:38">
      <c r="A429" s="71"/>
      <c r="B429" s="71"/>
      <c r="C429" s="38"/>
      <c r="D429" s="71"/>
      <c r="E429" s="38"/>
      <c r="F429" s="71"/>
      <c r="G429" s="38"/>
      <c r="H429" s="71"/>
      <c r="I429" s="38"/>
      <c r="J429" s="38"/>
      <c r="K429" s="38"/>
      <c r="L429" s="38"/>
      <c r="M429" s="38"/>
      <c r="N429" s="38"/>
      <c r="O429" s="38"/>
      <c r="P429" s="38"/>
      <c r="Q429" s="38"/>
      <c r="R429" s="38"/>
      <c r="S429" s="38"/>
      <c r="AC429" s="38"/>
      <c r="AD429" s="38"/>
      <c r="AE429" s="38"/>
      <c r="AF429" s="38"/>
      <c r="AG429" s="38"/>
      <c r="AH429" s="38"/>
      <c r="AI429" s="38"/>
      <c r="AJ429" s="38"/>
      <c r="AK429" s="38"/>
      <c r="AL429" s="38"/>
    </row>
    <row r="430" spans="1:38">
      <c r="A430" s="71"/>
      <c r="B430" s="71"/>
      <c r="C430" s="38"/>
      <c r="D430" s="71"/>
      <c r="E430" s="38"/>
      <c r="F430" s="71"/>
      <c r="G430" s="38"/>
      <c r="H430" s="71"/>
      <c r="I430" s="38"/>
      <c r="J430" s="38"/>
      <c r="K430" s="38"/>
      <c r="L430" s="38"/>
      <c r="M430" s="38"/>
      <c r="N430" s="38"/>
      <c r="O430" s="38"/>
      <c r="P430" s="38"/>
      <c r="Q430" s="38"/>
      <c r="R430" s="38"/>
      <c r="S430" s="38"/>
      <c r="AC430" s="38"/>
      <c r="AD430" s="38"/>
      <c r="AE430" s="38"/>
      <c r="AF430" s="38"/>
      <c r="AG430" s="38"/>
      <c r="AH430" s="38"/>
      <c r="AI430" s="38"/>
      <c r="AJ430" s="38"/>
      <c r="AK430" s="38"/>
      <c r="AL430" s="38"/>
    </row>
    <row r="431" spans="1:38">
      <c r="A431" s="71"/>
      <c r="B431" s="71"/>
      <c r="C431" s="38"/>
      <c r="D431" s="71"/>
      <c r="E431" s="38"/>
      <c r="F431" s="71"/>
      <c r="G431" s="38"/>
      <c r="H431" s="71"/>
      <c r="I431" s="38"/>
      <c r="J431" s="38"/>
      <c r="K431" s="38"/>
      <c r="L431" s="38"/>
      <c r="M431" s="38"/>
      <c r="N431" s="38"/>
      <c r="O431" s="38"/>
      <c r="P431" s="38"/>
      <c r="Q431" s="38"/>
      <c r="R431" s="38"/>
      <c r="S431" s="38"/>
      <c r="AC431" s="38"/>
      <c r="AD431" s="38"/>
      <c r="AE431" s="38"/>
      <c r="AF431" s="38"/>
      <c r="AG431" s="38"/>
      <c r="AH431" s="38"/>
      <c r="AI431" s="38"/>
      <c r="AJ431" s="38"/>
      <c r="AK431" s="38"/>
      <c r="AL431" s="38"/>
    </row>
    <row r="432" spans="1:38">
      <c r="A432" s="71"/>
      <c r="B432" s="71"/>
      <c r="C432" s="38"/>
      <c r="D432" s="71"/>
      <c r="E432" s="38"/>
      <c r="F432" s="71"/>
      <c r="G432" s="38"/>
      <c r="H432" s="71"/>
      <c r="I432" s="38"/>
      <c r="J432" s="38"/>
      <c r="K432" s="38"/>
      <c r="L432" s="38"/>
      <c r="M432" s="38"/>
      <c r="N432" s="38"/>
      <c r="O432" s="38"/>
      <c r="P432" s="38"/>
      <c r="Q432" s="38"/>
      <c r="R432" s="38"/>
      <c r="S432" s="38"/>
      <c r="AC432" s="38"/>
      <c r="AD432" s="38"/>
      <c r="AE432" s="38"/>
      <c r="AF432" s="38"/>
      <c r="AG432" s="38"/>
      <c r="AH432" s="38"/>
      <c r="AI432" s="38"/>
      <c r="AJ432" s="38"/>
      <c r="AK432" s="38"/>
      <c r="AL432" s="38"/>
    </row>
    <row r="433" spans="1:38">
      <c r="A433" s="71"/>
      <c r="B433" s="71"/>
      <c r="C433" s="38"/>
      <c r="D433" s="71"/>
      <c r="E433" s="38"/>
      <c r="F433" s="71"/>
      <c r="G433" s="38"/>
      <c r="H433" s="71"/>
      <c r="I433" s="38"/>
      <c r="J433" s="38"/>
      <c r="K433" s="38"/>
      <c r="L433" s="38"/>
      <c r="M433" s="38"/>
      <c r="N433" s="38"/>
      <c r="O433" s="38"/>
      <c r="P433" s="38"/>
      <c r="Q433" s="38"/>
      <c r="R433" s="38"/>
      <c r="S433" s="38"/>
      <c r="AC433" s="38"/>
      <c r="AD433" s="38"/>
      <c r="AE433" s="38"/>
      <c r="AF433" s="38"/>
      <c r="AG433" s="38"/>
      <c r="AH433" s="38"/>
      <c r="AI433" s="38"/>
      <c r="AJ433" s="38"/>
      <c r="AK433" s="38"/>
      <c r="AL433" s="38"/>
    </row>
    <row r="434" spans="1:38">
      <c r="A434" s="71"/>
      <c r="B434" s="71"/>
      <c r="C434" s="38"/>
      <c r="D434" s="71"/>
      <c r="E434" s="38"/>
      <c r="F434" s="71"/>
      <c r="G434" s="38"/>
      <c r="H434" s="71"/>
      <c r="I434" s="38"/>
      <c r="J434" s="38"/>
      <c r="K434" s="38"/>
      <c r="L434" s="38"/>
      <c r="M434" s="38"/>
      <c r="N434" s="38"/>
      <c r="O434" s="38"/>
      <c r="P434" s="38"/>
      <c r="Q434" s="38"/>
      <c r="R434" s="38"/>
      <c r="S434" s="38"/>
      <c r="AC434" s="38"/>
      <c r="AD434" s="38"/>
      <c r="AE434" s="38"/>
      <c r="AF434" s="38"/>
      <c r="AG434" s="38"/>
      <c r="AH434" s="38"/>
      <c r="AI434" s="38"/>
      <c r="AJ434" s="38"/>
      <c r="AK434" s="38"/>
      <c r="AL434" s="38"/>
    </row>
    <row r="435" spans="1:38">
      <c r="A435" s="71"/>
      <c r="B435" s="71"/>
      <c r="C435" s="38"/>
      <c r="D435" s="71"/>
      <c r="E435" s="38"/>
      <c r="F435" s="71"/>
      <c r="G435" s="38"/>
      <c r="H435" s="71"/>
      <c r="I435" s="38"/>
      <c r="J435" s="38"/>
      <c r="K435" s="38"/>
      <c r="L435" s="38"/>
      <c r="M435" s="38"/>
      <c r="N435" s="38"/>
      <c r="O435" s="38"/>
      <c r="P435" s="38"/>
      <c r="Q435" s="38"/>
      <c r="R435" s="38"/>
      <c r="S435" s="38"/>
      <c r="AC435" s="38"/>
      <c r="AD435" s="38"/>
      <c r="AE435" s="38"/>
      <c r="AF435" s="38"/>
      <c r="AG435" s="38"/>
      <c r="AH435" s="38"/>
      <c r="AI435" s="38"/>
      <c r="AJ435" s="38"/>
      <c r="AK435" s="38"/>
      <c r="AL435" s="38"/>
    </row>
    <row r="436" spans="1:38">
      <c r="A436" s="71"/>
      <c r="B436" s="71"/>
      <c r="C436" s="38"/>
      <c r="D436" s="71"/>
      <c r="E436" s="38"/>
      <c r="F436" s="71"/>
      <c r="G436" s="38"/>
      <c r="H436" s="71"/>
      <c r="I436" s="38"/>
      <c r="J436" s="38"/>
      <c r="K436" s="38"/>
      <c r="L436" s="38"/>
      <c r="M436" s="38"/>
      <c r="N436" s="38"/>
      <c r="O436" s="38"/>
      <c r="P436" s="38"/>
      <c r="Q436" s="38"/>
      <c r="R436" s="38"/>
      <c r="S436" s="38"/>
      <c r="AC436" s="38"/>
      <c r="AD436" s="38"/>
      <c r="AE436" s="38"/>
      <c r="AF436" s="38"/>
      <c r="AG436" s="38"/>
      <c r="AH436" s="38"/>
      <c r="AI436" s="38"/>
      <c r="AJ436" s="38"/>
      <c r="AK436" s="38"/>
      <c r="AL436" s="38"/>
    </row>
    <row r="437" spans="1:38">
      <c r="A437" s="71"/>
      <c r="B437" s="71"/>
      <c r="C437" s="38"/>
      <c r="D437" s="71"/>
      <c r="E437" s="38"/>
      <c r="F437" s="71"/>
      <c r="G437" s="38"/>
      <c r="H437" s="71"/>
      <c r="I437" s="38"/>
      <c r="J437" s="38"/>
      <c r="K437" s="38"/>
      <c r="L437" s="38"/>
      <c r="M437" s="38"/>
      <c r="N437" s="38"/>
      <c r="O437" s="38"/>
      <c r="P437" s="38"/>
      <c r="Q437" s="38"/>
      <c r="R437" s="38"/>
      <c r="S437" s="38"/>
      <c r="AC437" s="38"/>
      <c r="AD437" s="38"/>
      <c r="AE437" s="38"/>
      <c r="AF437" s="38"/>
      <c r="AG437" s="38"/>
      <c r="AH437" s="38"/>
      <c r="AI437" s="38"/>
      <c r="AJ437" s="38"/>
      <c r="AK437" s="38"/>
      <c r="AL437" s="38"/>
    </row>
    <row r="438" spans="1:38">
      <c r="A438" s="71"/>
      <c r="B438" s="71"/>
      <c r="C438" s="38"/>
      <c r="D438" s="71"/>
      <c r="E438" s="38"/>
      <c r="F438" s="71"/>
      <c r="G438" s="38"/>
      <c r="H438" s="71"/>
      <c r="I438" s="38"/>
      <c r="J438" s="38"/>
      <c r="K438" s="38"/>
      <c r="L438" s="38"/>
      <c r="M438" s="38"/>
      <c r="N438" s="38"/>
      <c r="O438" s="38"/>
      <c r="P438" s="38"/>
      <c r="Q438" s="38"/>
      <c r="R438" s="38"/>
      <c r="S438" s="38"/>
      <c r="AC438" s="38"/>
      <c r="AD438" s="38"/>
      <c r="AE438" s="38"/>
      <c r="AF438" s="38"/>
      <c r="AG438" s="38"/>
      <c r="AH438" s="38"/>
      <c r="AI438" s="38"/>
      <c r="AJ438" s="38"/>
      <c r="AK438" s="38"/>
      <c r="AL438" s="38"/>
    </row>
    <row r="439" spans="1:38">
      <c r="A439" s="71"/>
      <c r="B439" s="71"/>
      <c r="C439" s="38"/>
      <c r="D439" s="71"/>
      <c r="E439" s="38"/>
      <c r="F439" s="71"/>
      <c r="G439" s="38"/>
      <c r="H439" s="71"/>
      <c r="I439" s="38"/>
      <c r="J439" s="38"/>
      <c r="K439" s="38"/>
      <c r="L439" s="38"/>
      <c r="M439" s="38"/>
      <c r="N439" s="38"/>
      <c r="O439" s="38"/>
      <c r="P439" s="38"/>
      <c r="Q439" s="38"/>
      <c r="R439" s="38"/>
      <c r="S439" s="38"/>
      <c r="AC439" s="38"/>
      <c r="AD439" s="38"/>
      <c r="AE439" s="38"/>
      <c r="AF439" s="38"/>
      <c r="AG439" s="38"/>
      <c r="AH439" s="38"/>
      <c r="AI439" s="38"/>
      <c r="AJ439" s="38"/>
      <c r="AK439" s="38"/>
      <c r="AL439" s="38"/>
    </row>
    <row r="440" spans="1:38">
      <c r="A440" s="71"/>
      <c r="B440" s="71"/>
      <c r="C440" s="38"/>
      <c r="D440" s="71"/>
      <c r="E440" s="38"/>
      <c r="F440" s="71"/>
      <c r="G440" s="38"/>
      <c r="H440" s="71"/>
      <c r="I440" s="38"/>
      <c r="J440" s="38"/>
      <c r="K440" s="38"/>
      <c r="L440" s="38"/>
      <c r="M440" s="38"/>
      <c r="N440" s="38"/>
      <c r="O440" s="38"/>
      <c r="P440" s="38"/>
      <c r="Q440" s="38"/>
      <c r="R440" s="38"/>
      <c r="S440" s="38"/>
      <c r="AC440" s="38"/>
      <c r="AD440" s="38"/>
      <c r="AE440" s="38"/>
      <c r="AF440" s="38"/>
      <c r="AG440" s="38"/>
      <c r="AH440" s="38"/>
      <c r="AI440" s="38"/>
      <c r="AJ440" s="38"/>
      <c r="AK440" s="38"/>
      <c r="AL440" s="38"/>
    </row>
    <row r="441" spans="1:38">
      <c r="A441" s="71"/>
      <c r="B441" s="71"/>
      <c r="C441" s="38"/>
      <c r="D441" s="71"/>
      <c r="E441" s="38"/>
      <c r="F441" s="71"/>
      <c r="G441" s="38"/>
      <c r="H441" s="71"/>
      <c r="I441" s="38"/>
      <c r="J441" s="38"/>
      <c r="K441" s="38"/>
      <c r="L441" s="38"/>
      <c r="M441" s="38"/>
      <c r="N441" s="38"/>
      <c r="O441" s="38"/>
      <c r="P441" s="38"/>
      <c r="Q441" s="38"/>
      <c r="R441" s="38"/>
      <c r="S441" s="38"/>
      <c r="AC441" s="38"/>
      <c r="AD441" s="38"/>
      <c r="AE441" s="38"/>
      <c r="AF441" s="38"/>
      <c r="AG441" s="38"/>
      <c r="AH441" s="38"/>
      <c r="AI441" s="38"/>
      <c r="AJ441" s="38"/>
      <c r="AK441" s="38"/>
      <c r="AL441" s="38"/>
    </row>
    <row r="442" spans="1:38">
      <c r="A442" s="71"/>
      <c r="B442" s="71"/>
      <c r="C442" s="38"/>
      <c r="D442" s="71"/>
      <c r="E442" s="38"/>
      <c r="F442" s="71"/>
      <c r="G442" s="38"/>
      <c r="H442" s="71"/>
      <c r="I442" s="38"/>
      <c r="J442" s="38"/>
      <c r="K442" s="38"/>
      <c r="L442" s="38"/>
      <c r="M442" s="38"/>
      <c r="N442" s="38"/>
      <c r="O442" s="38"/>
      <c r="P442" s="38"/>
      <c r="Q442" s="38"/>
      <c r="R442" s="38"/>
      <c r="S442" s="38"/>
      <c r="AC442" s="38"/>
      <c r="AD442" s="38"/>
      <c r="AE442" s="38"/>
      <c r="AF442" s="38"/>
      <c r="AG442" s="38"/>
      <c r="AH442" s="38"/>
      <c r="AI442" s="38"/>
      <c r="AJ442" s="38"/>
      <c r="AK442" s="38"/>
      <c r="AL442" s="38"/>
    </row>
    <row r="443" spans="1:38">
      <c r="A443" s="71"/>
      <c r="B443" s="71"/>
      <c r="C443" s="38"/>
      <c r="D443" s="71"/>
      <c r="E443" s="38"/>
      <c r="F443" s="71"/>
      <c r="G443" s="38"/>
      <c r="H443" s="71"/>
      <c r="I443" s="38"/>
      <c r="J443" s="38"/>
      <c r="K443" s="38"/>
      <c r="L443" s="38"/>
      <c r="M443" s="38"/>
      <c r="N443" s="38"/>
      <c r="O443" s="38"/>
      <c r="P443" s="38"/>
      <c r="Q443" s="38"/>
      <c r="R443" s="38"/>
      <c r="S443" s="38"/>
      <c r="AC443" s="38"/>
      <c r="AD443" s="38"/>
      <c r="AE443" s="38"/>
      <c r="AF443" s="38"/>
      <c r="AG443" s="38"/>
      <c r="AH443" s="38"/>
      <c r="AI443" s="38"/>
      <c r="AJ443" s="38"/>
      <c r="AK443" s="38"/>
      <c r="AL443" s="38"/>
    </row>
    <row r="444" spans="1:38">
      <c r="A444" s="71"/>
      <c r="B444" s="71"/>
      <c r="C444" s="38"/>
      <c r="D444" s="71"/>
      <c r="E444" s="38"/>
      <c r="F444" s="71"/>
      <c r="G444" s="38"/>
      <c r="H444" s="71"/>
      <c r="I444" s="38"/>
      <c r="J444" s="38"/>
      <c r="K444" s="38"/>
      <c r="L444" s="38"/>
      <c r="M444" s="38"/>
      <c r="N444" s="38"/>
      <c r="O444" s="38"/>
      <c r="P444" s="38"/>
      <c r="Q444" s="38"/>
      <c r="R444" s="38"/>
      <c r="S444" s="38"/>
      <c r="AC444" s="38"/>
      <c r="AD444" s="38"/>
      <c r="AE444" s="38"/>
      <c r="AF444" s="38"/>
      <c r="AG444" s="38"/>
      <c r="AH444" s="38"/>
      <c r="AI444" s="38"/>
      <c r="AJ444" s="38"/>
      <c r="AK444" s="38"/>
      <c r="AL444" s="38"/>
    </row>
    <row r="445" spans="1:38">
      <c r="A445" s="71"/>
      <c r="B445" s="71"/>
      <c r="C445" s="38"/>
      <c r="D445" s="71"/>
      <c r="E445" s="38"/>
      <c r="F445" s="71"/>
      <c r="G445" s="38"/>
      <c r="H445" s="71"/>
      <c r="I445" s="38"/>
      <c r="J445" s="38"/>
      <c r="K445" s="38"/>
      <c r="L445" s="38"/>
      <c r="M445" s="38"/>
      <c r="N445" s="38"/>
      <c r="O445" s="38"/>
      <c r="P445" s="38"/>
      <c r="Q445" s="38"/>
      <c r="R445" s="38"/>
      <c r="S445" s="38"/>
      <c r="AC445" s="38"/>
      <c r="AD445" s="38"/>
      <c r="AE445" s="38"/>
      <c r="AF445" s="38"/>
      <c r="AG445" s="38"/>
      <c r="AH445" s="38"/>
      <c r="AI445" s="38"/>
      <c r="AJ445" s="38"/>
      <c r="AK445" s="38"/>
      <c r="AL445" s="38"/>
    </row>
    <row r="446" spans="1:38">
      <c r="A446" s="71"/>
      <c r="B446" s="71"/>
      <c r="C446" s="38"/>
      <c r="D446" s="71"/>
      <c r="E446" s="38"/>
      <c r="F446" s="71"/>
      <c r="G446" s="38"/>
      <c r="H446" s="71"/>
      <c r="I446" s="38"/>
      <c r="J446" s="38"/>
      <c r="K446" s="38"/>
      <c r="L446" s="38"/>
      <c r="M446" s="38"/>
      <c r="N446" s="38"/>
      <c r="O446" s="38"/>
      <c r="P446" s="38"/>
      <c r="Q446" s="38"/>
      <c r="R446" s="38"/>
      <c r="S446" s="38"/>
      <c r="AC446" s="38"/>
      <c r="AD446" s="38"/>
      <c r="AE446" s="38"/>
      <c r="AF446" s="38"/>
      <c r="AG446" s="38"/>
      <c r="AH446" s="38"/>
      <c r="AI446" s="38"/>
      <c r="AJ446" s="38"/>
      <c r="AK446" s="38"/>
      <c r="AL446" s="38"/>
    </row>
    <row r="447" spans="1:38">
      <c r="A447" s="71"/>
      <c r="B447" s="71"/>
      <c r="C447" s="38"/>
      <c r="D447" s="71"/>
      <c r="E447" s="38"/>
      <c r="F447" s="71"/>
      <c r="G447" s="38"/>
      <c r="H447" s="71"/>
      <c r="I447" s="38"/>
      <c r="J447" s="38"/>
      <c r="K447" s="38"/>
      <c r="L447" s="38"/>
      <c r="M447" s="38"/>
      <c r="N447" s="38"/>
      <c r="O447" s="38"/>
      <c r="P447" s="38"/>
      <c r="Q447" s="38"/>
      <c r="R447" s="38"/>
      <c r="S447" s="38"/>
      <c r="AC447" s="38"/>
      <c r="AD447" s="38"/>
      <c r="AE447" s="38"/>
      <c r="AF447" s="38"/>
      <c r="AG447" s="38"/>
      <c r="AH447" s="38"/>
      <c r="AI447" s="38"/>
      <c r="AJ447" s="38"/>
      <c r="AK447" s="38"/>
      <c r="AL447" s="38"/>
    </row>
    <row r="448" spans="1:38">
      <c r="A448" s="71"/>
      <c r="B448" s="71"/>
      <c r="C448" s="38"/>
      <c r="D448" s="71"/>
      <c r="E448" s="38"/>
      <c r="F448" s="71"/>
      <c r="G448" s="38"/>
      <c r="H448" s="71"/>
      <c r="I448" s="38"/>
      <c r="J448" s="38"/>
      <c r="K448" s="38"/>
      <c r="L448" s="38"/>
      <c r="M448" s="38"/>
      <c r="N448" s="38"/>
      <c r="O448" s="38"/>
      <c r="P448" s="38"/>
      <c r="Q448" s="38"/>
      <c r="R448" s="38"/>
      <c r="S448" s="38"/>
      <c r="AC448" s="38"/>
      <c r="AD448" s="38"/>
      <c r="AE448" s="38"/>
      <c r="AF448" s="38"/>
      <c r="AG448" s="38"/>
      <c r="AH448" s="38"/>
      <c r="AI448" s="38"/>
      <c r="AJ448" s="38"/>
      <c r="AK448" s="38"/>
      <c r="AL448" s="38"/>
    </row>
    <row r="449" spans="1:38">
      <c r="A449" s="71"/>
      <c r="B449" s="71"/>
      <c r="C449" s="38"/>
      <c r="D449" s="71"/>
      <c r="E449" s="38"/>
      <c r="F449" s="71"/>
      <c r="G449" s="38"/>
      <c r="H449" s="71"/>
      <c r="I449" s="38"/>
      <c r="J449" s="38"/>
      <c r="K449" s="38"/>
      <c r="L449" s="38"/>
      <c r="M449" s="38"/>
      <c r="N449" s="38"/>
      <c r="O449" s="38"/>
      <c r="P449" s="38"/>
      <c r="Q449" s="38"/>
      <c r="R449" s="38"/>
      <c r="S449" s="38"/>
      <c r="AC449" s="38"/>
      <c r="AD449" s="38"/>
      <c r="AE449" s="38"/>
      <c r="AF449" s="38"/>
      <c r="AG449" s="38"/>
      <c r="AH449" s="38"/>
      <c r="AI449" s="38"/>
      <c r="AJ449" s="38"/>
      <c r="AK449" s="38"/>
      <c r="AL449" s="38"/>
    </row>
    <row r="450" spans="1:38">
      <c r="A450" s="71"/>
      <c r="B450" s="71"/>
      <c r="C450" s="38"/>
      <c r="D450" s="71"/>
      <c r="E450" s="38"/>
      <c r="F450" s="71"/>
      <c r="G450" s="38"/>
      <c r="H450" s="71"/>
      <c r="I450" s="38"/>
      <c r="J450" s="38"/>
      <c r="K450" s="38"/>
      <c r="L450" s="38"/>
      <c r="M450" s="38"/>
      <c r="N450" s="38"/>
      <c r="O450" s="38"/>
      <c r="P450" s="38"/>
      <c r="Q450" s="38"/>
      <c r="R450" s="38"/>
      <c r="S450" s="38"/>
      <c r="AC450" s="38"/>
      <c r="AD450" s="38"/>
      <c r="AE450" s="38"/>
      <c r="AF450" s="38"/>
      <c r="AG450" s="38"/>
      <c r="AH450" s="38"/>
      <c r="AI450" s="38"/>
      <c r="AJ450" s="38"/>
      <c r="AK450" s="38"/>
      <c r="AL450" s="38"/>
    </row>
    <row r="451" spans="1:38">
      <c r="A451" s="71"/>
      <c r="B451" s="71"/>
      <c r="C451" s="38"/>
      <c r="D451" s="71"/>
      <c r="E451" s="38"/>
      <c r="F451" s="71"/>
      <c r="G451" s="38"/>
      <c r="H451" s="71"/>
      <c r="I451" s="38"/>
      <c r="J451" s="38"/>
      <c r="K451" s="38"/>
      <c r="L451" s="38"/>
      <c r="M451" s="38"/>
      <c r="N451" s="38"/>
      <c r="O451" s="38"/>
      <c r="P451" s="38"/>
      <c r="Q451" s="38"/>
      <c r="R451" s="38"/>
      <c r="S451" s="38"/>
      <c r="AC451" s="38"/>
      <c r="AD451" s="38"/>
      <c r="AE451" s="38"/>
      <c r="AF451" s="38"/>
      <c r="AG451" s="38"/>
      <c r="AH451" s="38"/>
      <c r="AI451" s="38"/>
      <c r="AJ451" s="38"/>
      <c r="AK451" s="38"/>
      <c r="AL451" s="38"/>
    </row>
    <row r="452" spans="1:38">
      <c r="A452" s="71"/>
      <c r="B452" s="71"/>
      <c r="C452" s="38"/>
      <c r="D452" s="71"/>
      <c r="E452" s="38"/>
      <c r="F452" s="71"/>
      <c r="G452" s="38"/>
      <c r="H452" s="71"/>
      <c r="I452" s="38"/>
      <c r="J452" s="38"/>
      <c r="K452" s="38"/>
      <c r="L452" s="38"/>
      <c r="M452" s="38"/>
      <c r="N452" s="38"/>
      <c r="O452" s="38"/>
      <c r="P452" s="38"/>
      <c r="Q452" s="38"/>
      <c r="R452" s="38"/>
      <c r="S452" s="38"/>
      <c r="AC452" s="38"/>
      <c r="AD452" s="38"/>
      <c r="AE452" s="38"/>
      <c r="AF452" s="38"/>
      <c r="AG452" s="38"/>
      <c r="AH452" s="38"/>
      <c r="AI452" s="38"/>
      <c r="AJ452" s="38"/>
      <c r="AK452" s="38"/>
      <c r="AL452" s="38"/>
    </row>
    <row r="453" spans="1:38">
      <c r="A453" s="71"/>
      <c r="B453" s="71"/>
      <c r="C453" s="38"/>
      <c r="D453" s="71"/>
      <c r="E453" s="38"/>
      <c r="F453" s="71"/>
      <c r="G453" s="38"/>
      <c r="H453" s="71"/>
      <c r="I453" s="38"/>
      <c r="J453" s="38"/>
      <c r="K453" s="38"/>
      <c r="L453" s="38"/>
      <c r="M453" s="38"/>
      <c r="N453" s="38"/>
      <c r="O453" s="38"/>
      <c r="P453" s="38"/>
      <c r="Q453" s="38"/>
      <c r="R453" s="38"/>
      <c r="S453" s="38"/>
      <c r="AC453" s="38"/>
      <c r="AD453" s="38"/>
      <c r="AE453" s="38"/>
      <c r="AF453" s="38"/>
      <c r="AG453" s="38"/>
      <c r="AH453" s="38"/>
      <c r="AI453" s="38"/>
      <c r="AJ453" s="38"/>
      <c r="AK453" s="38"/>
      <c r="AL453" s="38"/>
    </row>
    <row r="454" spans="1:38">
      <c r="A454" s="71"/>
      <c r="B454" s="71"/>
      <c r="C454" s="38"/>
      <c r="D454" s="71"/>
      <c r="E454" s="38"/>
      <c r="F454" s="71"/>
      <c r="G454" s="38"/>
      <c r="H454" s="71"/>
      <c r="I454" s="38"/>
      <c r="J454" s="38"/>
      <c r="K454" s="38"/>
      <c r="L454" s="38"/>
      <c r="M454" s="38"/>
      <c r="N454" s="38"/>
      <c r="O454" s="38"/>
      <c r="P454" s="38"/>
      <c r="Q454" s="38"/>
      <c r="R454" s="38"/>
      <c r="S454" s="38"/>
      <c r="AC454" s="38"/>
      <c r="AD454" s="38"/>
      <c r="AE454" s="38"/>
      <c r="AF454" s="38"/>
      <c r="AG454" s="38"/>
      <c r="AH454" s="38"/>
      <c r="AI454" s="38"/>
      <c r="AJ454" s="38"/>
      <c r="AK454" s="38"/>
      <c r="AL454" s="38"/>
    </row>
    <row r="455" spans="1:38">
      <c r="A455" s="71"/>
      <c r="B455" s="71"/>
      <c r="C455" s="38"/>
      <c r="D455" s="71"/>
      <c r="E455" s="38"/>
      <c r="F455" s="71"/>
      <c r="G455" s="38"/>
      <c r="H455" s="71"/>
      <c r="I455" s="38"/>
      <c r="J455" s="38"/>
      <c r="K455" s="38"/>
      <c r="L455" s="38"/>
      <c r="M455" s="38"/>
      <c r="N455" s="38"/>
      <c r="O455" s="38"/>
      <c r="P455" s="38"/>
      <c r="Q455" s="38"/>
      <c r="R455" s="38"/>
      <c r="S455" s="38"/>
      <c r="AC455" s="38"/>
      <c r="AD455" s="38"/>
      <c r="AE455" s="38"/>
      <c r="AF455" s="38"/>
      <c r="AG455" s="38"/>
      <c r="AH455" s="38"/>
      <c r="AI455" s="38"/>
      <c r="AJ455" s="38"/>
      <c r="AK455" s="38"/>
      <c r="AL455" s="38"/>
    </row>
    <row r="456" spans="1:38">
      <c r="A456" s="71"/>
      <c r="B456" s="71"/>
      <c r="C456" s="38"/>
      <c r="D456" s="71"/>
      <c r="E456" s="38"/>
      <c r="F456" s="71"/>
      <c r="G456" s="38"/>
      <c r="H456" s="71"/>
      <c r="I456" s="38"/>
      <c r="J456" s="38"/>
      <c r="K456" s="38"/>
      <c r="L456" s="38"/>
      <c r="M456" s="38"/>
      <c r="N456" s="38"/>
      <c r="O456" s="38"/>
      <c r="P456" s="38"/>
      <c r="Q456" s="38"/>
      <c r="R456" s="38"/>
      <c r="S456" s="38"/>
      <c r="AC456" s="38"/>
      <c r="AD456" s="38"/>
      <c r="AE456" s="38"/>
      <c r="AF456" s="38"/>
      <c r="AG456" s="38"/>
      <c r="AH456" s="38"/>
      <c r="AI456" s="38"/>
      <c r="AJ456" s="38"/>
      <c r="AK456" s="38"/>
      <c r="AL456" s="38"/>
    </row>
    <row r="457" spans="1:38">
      <c r="A457" s="71"/>
      <c r="B457" s="71"/>
      <c r="C457" s="38"/>
      <c r="D457" s="71"/>
      <c r="E457" s="38"/>
      <c r="F457" s="71"/>
      <c r="G457" s="38"/>
      <c r="H457" s="71"/>
      <c r="I457" s="38"/>
      <c r="J457" s="38"/>
      <c r="K457" s="38"/>
      <c r="L457" s="38"/>
      <c r="M457" s="38"/>
      <c r="N457" s="38"/>
      <c r="O457" s="38"/>
      <c r="P457" s="38"/>
      <c r="Q457" s="38"/>
      <c r="R457" s="38"/>
      <c r="S457" s="38"/>
      <c r="AC457" s="38"/>
      <c r="AD457" s="38"/>
      <c r="AE457" s="38"/>
      <c r="AF457" s="38"/>
      <c r="AG457" s="38"/>
      <c r="AH457" s="38"/>
      <c r="AI457" s="38"/>
      <c r="AJ457" s="38"/>
      <c r="AK457" s="38"/>
      <c r="AL457" s="38"/>
    </row>
    <row r="458" spans="1:38">
      <c r="A458" s="71"/>
      <c r="B458" s="71"/>
      <c r="C458" s="38"/>
      <c r="D458" s="71"/>
      <c r="E458" s="38"/>
      <c r="F458" s="71"/>
      <c r="G458" s="38"/>
      <c r="H458" s="71"/>
      <c r="I458" s="38"/>
      <c r="J458" s="38"/>
      <c r="K458" s="38"/>
      <c r="L458" s="38"/>
      <c r="M458" s="38"/>
      <c r="N458" s="38"/>
      <c r="O458" s="38"/>
      <c r="P458" s="38"/>
      <c r="Q458" s="38"/>
      <c r="R458" s="38"/>
      <c r="S458" s="38"/>
      <c r="AC458" s="38"/>
      <c r="AD458" s="38"/>
      <c r="AE458" s="38"/>
      <c r="AF458" s="38"/>
      <c r="AG458" s="38"/>
      <c r="AH458" s="38"/>
      <c r="AI458" s="38"/>
      <c r="AJ458" s="38"/>
      <c r="AK458" s="38"/>
      <c r="AL458" s="38"/>
    </row>
    <row r="459" spans="1:38">
      <c r="A459" s="71"/>
      <c r="B459" s="71"/>
      <c r="C459" s="38"/>
      <c r="D459" s="71"/>
      <c r="E459" s="38"/>
      <c r="F459" s="71"/>
      <c r="G459" s="38"/>
      <c r="H459" s="71"/>
      <c r="I459" s="38"/>
      <c r="J459" s="38"/>
      <c r="K459" s="38"/>
      <c r="L459" s="38"/>
      <c r="M459" s="38"/>
      <c r="N459" s="38"/>
      <c r="O459" s="38"/>
      <c r="P459" s="38"/>
      <c r="Q459" s="38"/>
      <c r="R459" s="38"/>
      <c r="S459" s="38"/>
      <c r="AC459" s="38"/>
      <c r="AD459" s="38"/>
      <c r="AE459" s="38"/>
      <c r="AF459" s="38"/>
      <c r="AG459" s="38"/>
      <c r="AH459" s="38"/>
      <c r="AI459" s="38"/>
      <c r="AJ459" s="38"/>
      <c r="AK459" s="38"/>
      <c r="AL459" s="38"/>
    </row>
    <row r="460" spans="1:38">
      <c r="A460" s="71"/>
      <c r="B460" s="71"/>
      <c r="C460" s="38"/>
      <c r="D460" s="71"/>
      <c r="E460" s="38"/>
      <c r="F460" s="71"/>
      <c r="G460" s="38"/>
      <c r="H460" s="71"/>
      <c r="I460" s="38"/>
      <c r="J460" s="38"/>
      <c r="K460" s="38"/>
      <c r="L460" s="38"/>
      <c r="M460" s="38"/>
      <c r="N460" s="38"/>
      <c r="O460" s="38"/>
      <c r="P460" s="38"/>
      <c r="Q460" s="38"/>
      <c r="R460" s="38"/>
      <c r="S460" s="38"/>
      <c r="AC460" s="38"/>
      <c r="AD460" s="38"/>
      <c r="AE460" s="38"/>
      <c r="AF460" s="38"/>
      <c r="AG460" s="38"/>
      <c r="AH460" s="38"/>
      <c r="AI460" s="38"/>
      <c r="AJ460" s="38"/>
      <c r="AK460" s="38"/>
      <c r="AL460" s="38"/>
    </row>
    <row r="461" spans="1:38">
      <c r="A461" s="71"/>
      <c r="B461" s="71"/>
      <c r="C461" s="38"/>
      <c r="D461" s="71"/>
      <c r="E461" s="38"/>
      <c r="F461" s="71"/>
      <c r="G461" s="38"/>
      <c r="H461" s="71"/>
      <c r="I461" s="38"/>
      <c r="J461" s="38"/>
      <c r="K461" s="38"/>
      <c r="L461" s="38"/>
      <c r="M461" s="38"/>
      <c r="N461" s="38"/>
      <c r="O461" s="38"/>
      <c r="P461" s="38"/>
      <c r="Q461" s="38"/>
      <c r="R461" s="38"/>
      <c r="S461" s="38"/>
      <c r="AC461" s="38"/>
      <c r="AD461" s="38"/>
      <c r="AE461" s="38"/>
      <c r="AF461" s="38"/>
      <c r="AG461" s="38"/>
      <c r="AH461" s="38"/>
      <c r="AI461" s="38"/>
      <c r="AJ461" s="38"/>
      <c r="AK461" s="38"/>
      <c r="AL461" s="38"/>
    </row>
    <row r="462" spans="1:38">
      <c r="A462" s="71"/>
      <c r="B462" s="71"/>
      <c r="C462" s="38"/>
      <c r="D462" s="71"/>
      <c r="E462" s="38"/>
      <c r="F462" s="71"/>
      <c r="G462" s="38"/>
      <c r="H462" s="71"/>
      <c r="I462" s="38"/>
      <c r="J462" s="38"/>
      <c r="K462" s="38"/>
      <c r="L462" s="38"/>
      <c r="M462" s="38"/>
      <c r="N462" s="38"/>
      <c r="O462" s="38"/>
      <c r="P462" s="38"/>
      <c r="Q462" s="38"/>
      <c r="R462" s="38"/>
      <c r="S462" s="38"/>
      <c r="AC462" s="38"/>
      <c r="AD462" s="38"/>
      <c r="AE462" s="38"/>
      <c r="AF462" s="38"/>
      <c r="AG462" s="38"/>
      <c r="AH462" s="38"/>
      <c r="AI462" s="38"/>
      <c r="AJ462" s="38"/>
      <c r="AK462" s="38"/>
      <c r="AL462" s="38"/>
    </row>
    <row r="463" spans="1:38">
      <c r="A463" s="71"/>
      <c r="B463" s="71"/>
      <c r="C463" s="38"/>
      <c r="D463" s="71"/>
      <c r="E463" s="38"/>
      <c r="F463" s="71"/>
      <c r="G463" s="38"/>
      <c r="H463" s="71"/>
      <c r="I463" s="38"/>
      <c r="J463" s="38"/>
      <c r="K463" s="38"/>
      <c r="L463" s="38"/>
      <c r="M463" s="38"/>
      <c r="N463" s="38"/>
      <c r="O463" s="38"/>
      <c r="P463" s="38"/>
      <c r="Q463" s="38"/>
      <c r="R463" s="38"/>
      <c r="S463" s="38"/>
      <c r="AC463" s="38"/>
      <c r="AD463" s="38"/>
      <c r="AE463" s="38"/>
      <c r="AF463" s="38"/>
      <c r="AG463" s="38"/>
      <c r="AH463" s="38"/>
      <c r="AI463" s="38"/>
      <c r="AJ463" s="38"/>
      <c r="AK463" s="38"/>
      <c r="AL463" s="38"/>
    </row>
    <row r="464" spans="1:38">
      <c r="A464" s="71"/>
      <c r="B464" s="71"/>
      <c r="C464" s="38"/>
      <c r="D464" s="71"/>
      <c r="E464" s="38"/>
      <c r="F464" s="71"/>
      <c r="G464" s="38"/>
      <c r="H464" s="71"/>
      <c r="I464" s="38"/>
      <c r="J464" s="38"/>
      <c r="K464" s="38"/>
      <c r="L464" s="38"/>
      <c r="M464" s="38"/>
      <c r="N464" s="38"/>
      <c r="O464" s="38"/>
      <c r="P464" s="38"/>
      <c r="Q464" s="38"/>
      <c r="R464" s="38"/>
      <c r="S464" s="38"/>
      <c r="AC464" s="38"/>
      <c r="AD464" s="38"/>
      <c r="AE464" s="38"/>
      <c r="AF464" s="38"/>
      <c r="AG464" s="38"/>
      <c r="AH464" s="38"/>
      <c r="AI464" s="38"/>
      <c r="AJ464" s="38"/>
      <c r="AK464" s="38"/>
      <c r="AL464" s="38"/>
    </row>
    <row r="465" spans="1:38">
      <c r="A465" s="71"/>
      <c r="B465" s="71"/>
      <c r="C465" s="38"/>
      <c r="D465" s="71"/>
      <c r="E465" s="38"/>
      <c r="F465" s="71"/>
      <c r="G465" s="38"/>
      <c r="H465" s="71"/>
      <c r="I465" s="38"/>
      <c r="J465" s="38"/>
      <c r="K465" s="38"/>
      <c r="L465" s="38"/>
      <c r="M465" s="38"/>
      <c r="N465" s="38"/>
      <c r="O465" s="38"/>
      <c r="P465" s="38"/>
      <c r="Q465" s="38"/>
      <c r="R465" s="38"/>
      <c r="S465" s="38"/>
      <c r="AC465" s="38"/>
      <c r="AD465" s="38"/>
      <c r="AE465" s="38"/>
      <c r="AF465" s="38"/>
      <c r="AG465" s="38"/>
      <c r="AH465" s="38"/>
      <c r="AI465" s="38"/>
      <c r="AJ465" s="38"/>
      <c r="AK465" s="38"/>
      <c r="AL465" s="38"/>
    </row>
    <row r="466" spans="1:38">
      <c r="A466" s="71"/>
      <c r="B466" s="71"/>
      <c r="C466" s="38"/>
      <c r="D466" s="71"/>
      <c r="E466" s="38"/>
      <c r="F466" s="71"/>
      <c r="G466" s="38"/>
      <c r="H466" s="71"/>
      <c r="I466" s="38"/>
      <c r="J466" s="38"/>
      <c r="K466" s="38"/>
      <c r="L466" s="38"/>
      <c r="M466" s="38"/>
      <c r="N466" s="38"/>
      <c r="O466" s="38"/>
      <c r="P466" s="38"/>
      <c r="Q466" s="38"/>
      <c r="R466" s="38"/>
      <c r="S466" s="38"/>
      <c r="AC466" s="38"/>
      <c r="AD466" s="38"/>
      <c r="AE466" s="38"/>
      <c r="AF466" s="38"/>
      <c r="AG466" s="38"/>
      <c r="AH466" s="38"/>
      <c r="AI466" s="38"/>
      <c r="AJ466" s="38"/>
      <c r="AK466" s="38"/>
      <c r="AL466" s="38"/>
    </row>
    <row r="467" spans="1:38">
      <c r="A467" s="71"/>
      <c r="B467" s="71"/>
      <c r="C467" s="38"/>
      <c r="D467" s="71"/>
      <c r="E467" s="38"/>
      <c r="F467" s="71"/>
      <c r="G467" s="38"/>
      <c r="H467" s="71"/>
      <c r="I467" s="38"/>
      <c r="J467" s="38"/>
      <c r="K467" s="38"/>
      <c r="L467" s="38"/>
      <c r="M467" s="38"/>
      <c r="N467" s="38"/>
      <c r="O467" s="38"/>
      <c r="P467" s="38"/>
      <c r="Q467" s="38"/>
      <c r="R467" s="38"/>
      <c r="S467" s="38"/>
      <c r="AC467" s="38"/>
      <c r="AD467" s="38"/>
      <c r="AE467" s="38"/>
      <c r="AF467" s="38"/>
      <c r="AG467" s="38"/>
      <c r="AH467" s="38"/>
      <c r="AI467" s="38"/>
      <c r="AJ467" s="38"/>
      <c r="AK467" s="38"/>
      <c r="AL467" s="38"/>
    </row>
    <row r="468" spans="1:38">
      <c r="A468" s="71"/>
      <c r="B468" s="71"/>
      <c r="C468" s="38"/>
      <c r="D468" s="71"/>
      <c r="E468" s="38"/>
      <c r="F468" s="71"/>
      <c r="G468" s="38"/>
      <c r="H468" s="71"/>
      <c r="I468" s="38"/>
      <c r="J468" s="38"/>
      <c r="K468" s="38"/>
      <c r="L468" s="38"/>
      <c r="M468" s="38"/>
      <c r="N468" s="38"/>
      <c r="O468" s="38"/>
      <c r="P468" s="38"/>
      <c r="Q468" s="38"/>
      <c r="R468" s="38"/>
      <c r="S468" s="38"/>
      <c r="AC468" s="38"/>
      <c r="AD468" s="38"/>
      <c r="AE468" s="38"/>
      <c r="AF468" s="38"/>
      <c r="AG468" s="38"/>
      <c r="AH468" s="38"/>
      <c r="AI468" s="38"/>
      <c r="AJ468" s="38"/>
      <c r="AK468" s="38"/>
      <c r="AL468" s="38"/>
    </row>
    <row r="469" spans="1:38">
      <c r="A469" s="71"/>
      <c r="B469" s="71"/>
      <c r="C469" s="38"/>
      <c r="D469" s="71"/>
      <c r="E469" s="38"/>
      <c r="F469" s="71"/>
      <c r="G469" s="38"/>
      <c r="H469" s="71"/>
      <c r="I469" s="38"/>
      <c r="J469" s="38"/>
      <c r="K469" s="38"/>
      <c r="L469" s="38"/>
      <c r="M469" s="38"/>
      <c r="N469" s="38"/>
      <c r="O469" s="38"/>
      <c r="P469" s="38"/>
      <c r="Q469" s="38"/>
      <c r="R469" s="38"/>
      <c r="S469" s="38"/>
      <c r="AC469" s="38"/>
      <c r="AD469" s="38"/>
      <c r="AE469" s="38"/>
      <c r="AF469" s="38"/>
      <c r="AG469" s="38"/>
      <c r="AH469" s="38"/>
      <c r="AI469" s="38"/>
      <c r="AJ469" s="38"/>
      <c r="AK469" s="38"/>
      <c r="AL469" s="38"/>
    </row>
    <row r="470" spans="1:38">
      <c r="A470" s="71"/>
      <c r="B470" s="71"/>
      <c r="C470" s="38"/>
      <c r="D470" s="71"/>
      <c r="E470" s="38"/>
      <c r="F470" s="71"/>
      <c r="G470" s="38"/>
      <c r="H470" s="71"/>
      <c r="I470" s="38"/>
      <c r="J470" s="38"/>
      <c r="K470" s="38"/>
      <c r="L470" s="38"/>
      <c r="M470" s="38"/>
      <c r="N470" s="38"/>
      <c r="O470" s="38"/>
      <c r="P470" s="38"/>
      <c r="Q470" s="38"/>
      <c r="R470" s="38"/>
      <c r="S470" s="38"/>
      <c r="AC470" s="38"/>
      <c r="AD470" s="38"/>
      <c r="AE470" s="38"/>
      <c r="AF470" s="38"/>
      <c r="AG470" s="38"/>
      <c r="AH470" s="38"/>
      <c r="AI470" s="38"/>
      <c r="AJ470" s="38"/>
      <c r="AK470" s="38"/>
      <c r="AL470" s="38"/>
    </row>
    <row r="471" spans="1:38">
      <c r="A471" s="71"/>
      <c r="B471" s="71"/>
      <c r="C471" s="38"/>
      <c r="D471" s="71"/>
      <c r="E471" s="38"/>
      <c r="F471" s="71"/>
      <c r="G471" s="38"/>
      <c r="H471" s="71"/>
      <c r="I471" s="38"/>
      <c r="J471" s="38"/>
      <c r="K471" s="38"/>
      <c r="L471" s="38"/>
      <c r="M471" s="38"/>
      <c r="N471" s="38"/>
      <c r="O471" s="38"/>
      <c r="P471" s="38"/>
      <c r="Q471" s="38"/>
      <c r="R471" s="38"/>
      <c r="S471" s="38"/>
      <c r="AC471" s="38"/>
      <c r="AD471" s="38"/>
      <c r="AE471" s="38"/>
      <c r="AF471" s="38"/>
      <c r="AG471" s="38"/>
      <c r="AH471" s="38"/>
      <c r="AI471" s="38"/>
      <c r="AJ471" s="38"/>
      <c r="AK471" s="38"/>
      <c r="AL471" s="38"/>
    </row>
    <row r="472" spans="1:38">
      <c r="A472" s="71"/>
      <c r="B472" s="71"/>
      <c r="C472" s="38"/>
      <c r="D472" s="71"/>
      <c r="E472" s="38"/>
      <c r="F472" s="71"/>
      <c r="G472" s="38"/>
      <c r="H472" s="71"/>
      <c r="I472" s="38"/>
      <c r="J472" s="38"/>
      <c r="K472" s="38"/>
      <c r="L472" s="38"/>
      <c r="M472" s="38"/>
      <c r="N472" s="38"/>
      <c r="O472" s="38"/>
      <c r="P472" s="38"/>
      <c r="Q472" s="38"/>
      <c r="R472" s="38"/>
      <c r="S472" s="38"/>
      <c r="AC472" s="38"/>
      <c r="AD472" s="38"/>
      <c r="AE472" s="38"/>
      <c r="AF472" s="38"/>
      <c r="AG472" s="38"/>
      <c r="AH472" s="38"/>
      <c r="AI472" s="38"/>
      <c r="AJ472" s="38"/>
      <c r="AK472" s="38"/>
      <c r="AL472" s="38"/>
    </row>
    <row r="473" spans="1:38">
      <c r="A473" s="71"/>
      <c r="B473" s="71"/>
      <c r="C473" s="38"/>
      <c r="D473" s="71"/>
      <c r="E473" s="38"/>
      <c r="F473" s="71"/>
      <c r="G473" s="38"/>
      <c r="H473" s="71"/>
      <c r="I473" s="38"/>
      <c r="J473" s="38"/>
      <c r="K473" s="38"/>
      <c r="L473" s="38"/>
      <c r="M473" s="38"/>
      <c r="N473" s="38"/>
      <c r="O473" s="38"/>
      <c r="P473" s="38"/>
      <c r="Q473" s="38"/>
      <c r="R473" s="38"/>
      <c r="S473" s="38"/>
      <c r="AC473" s="38"/>
      <c r="AD473" s="38"/>
      <c r="AE473" s="38"/>
      <c r="AF473" s="38"/>
      <c r="AG473" s="38"/>
      <c r="AH473" s="38"/>
      <c r="AI473" s="38"/>
      <c r="AJ473" s="38"/>
      <c r="AK473" s="38"/>
      <c r="AL473" s="38"/>
    </row>
    <row r="474" spans="1:38">
      <c r="A474" s="71"/>
      <c r="B474" s="71"/>
      <c r="C474" s="38"/>
      <c r="D474" s="71"/>
      <c r="E474" s="38"/>
      <c r="F474" s="71"/>
      <c r="G474" s="38"/>
      <c r="H474" s="71"/>
      <c r="I474" s="38"/>
      <c r="J474" s="38"/>
      <c r="K474" s="38"/>
      <c r="L474" s="38"/>
      <c r="M474" s="38"/>
      <c r="N474" s="38"/>
      <c r="O474" s="38"/>
      <c r="P474" s="38"/>
      <c r="Q474" s="38"/>
      <c r="R474" s="38"/>
      <c r="S474" s="38"/>
      <c r="AC474" s="38"/>
      <c r="AD474" s="38"/>
      <c r="AE474" s="38"/>
      <c r="AF474" s="38"/>
      <c r="AG474" s="38"/>
      <c r="AH474" s="38"/>
      <c r="AI474" s="38"/>
      <c r="AJ474" s="38"/>
      <c r="AK474" s="38"/>
      <c r="AL474" s="38"/>
    </row>
    <row r="475" spans="1:38">
      <c r="A475" s="71"/>
      <c r="B475" s="71"/>
      <c r="C475" s="38"/>
      <c r="D475" s="71"/>
      <c r="E475" s="38"/>
      <c r="F475" s="71"/>
      <c r="G475" s="38"/>
      <c r="H475" s="71"/>
      <c r="I475" s="38"/>
      <c r="J475" s="38"/>
      <c r="K475" s="38"/>
      <c r="L475" s="38"/>
      <c r="M475" s="38"/>
      <c r="N475" s="38"/>
      <c r="O475" s="38"/>
      <c r="P475" s="38"/>
      <c r="Q475" s="38"/>
      <c r="R475" s="38"/>
      <c r="S475" s="38"/>
      <c r="AC475" s="38"/>
      <c r="AD475" s="38"/>
      <c r="AE475" s="38"/>
      <c r="AF475" s="38"/>
      <c r="AG475" s="38"/>
      <c r="AH475" s="38"/>
      <c r="AI475" s="38"/>
      <c r="AJ475" s="38"/>
      <c r="AK475" s="38"/>
      <c r="AL475" s="38"/>
    </row>
    <row r="476" spans="1:38">
      <c r="A476" s="71"/>
      <c r="B476" s="71"/>
      <c r="C476" s="38"/>
      <c r="D476" s="71"/>
      <c r="E476" s="38"/>
      <c r="F476" s="71"/>
      <c r="G476" s="38"/>
      <c r="H476" s="71"/>
      <c r="I476" s="38"/>
      <c r="J476" s="38"/>
      <c r="K476" s="38"/>
      <c r="L476" s="38"/>
      <c r="M476" s="38"/>
      <c r="N476" s="38"/>
      <c r="O476" s="38"/>
      <c r="P476" s="38"/>
      <c r="Q476" s="38"/>
      <c r="R476" s="38"/>
      <c r="S476" s="38"/>
      <c r="AC476" s="38"/>
      <c r="AD476" s="38"/>
      <c r="AE476" s="38"/>
      <c r="AF476" s="38"/>
      <c r="AG476" s="38"/>
      <c r="AH476" s="38"/>
      <c r="AI476" s="38"/>
      <c r="AJ476" s="38"/>
      <c r="AK476" s="38"/>
      <c r="AL476" s="38"/>
    </row>
    <row r="477" spans="1:38">
      <c r="A477" s="71"/>
      <c r="B477" s="71"/>
      <c r="C477" s="38"/>
      <c r="D477" s="71"/>
      <c r="E477" s="38"/>
      <c r="F477" s="71"/>
      <c r="G477" s="38"/>
      <c r="H477" s="71"/>
      <c r="I477" s="38"/>
      <c r="J477" s="38"/>
      <c r="K477" s="38"/>
      <c r="L477" s="38"/>
      <c r="M477" s="38"/>
      <c r="N477" s="38"/>
      <c r="O477" s="38"/>
      <c r="P477" s="38"/>
      <c r="Q477" s="38"/>
      <c r="R477" s="38"/>
      <c r="S477" s="38"/>
      <c r="AC477" s="38"/>
      <c r="AD477" s="38"/>
      <c r="AE477" s="38"/>
      <c r="AF477" s="38"/>
      <c r="AG477" s="38"/>
      <c r="AH477" s="38"/>
      <c r="AI477" s="38"/>
      <c r="AJ477" s="38"/>
      <c r="AK477" s="38"/>
      <c r="AL477" s="38"/>
    </row>
    <row r="478" spans="1:38">
      <c r="A478" s="71"/>
      <c r="B478" s="71"/>
      <c r="C478" s="38"/>
      <c r="D478" s="71"/>
      <c r="E478" s="38"/>
      <c r="F478" s="71"/>
      <c r="G478" s="38"/>
      <c r="H478" s="71"/>
      <c r="I478" s="38"/>
      <c r="J478" s="38"/>
      <c r="K478" s="38"/>
      <c r="L478" s="38"/>
      <c r="M478" s="38"/>
      <c r="N478" s="38"/>
      <c r="O478" s="38"/>
      <c r="P478" s="38"/>
      <c r="Q478" s="38"/>
      <c r="R478" s="38"/>
      <c r="S478" s="38"/>
      <c r="AC478" s="38"/>
      <c r="AD478" s="38"/>
      <c r="AE478" s="38"/>
      <c r="AF478" s="38"/>
      <c r="AG478" s="38"/>
      <c r="AH478" s="38"/>
      <c r="AI478" s="38"/>
      <c r="AJ478" s="38"/>
      <c r="AK478" s="38"/>
      <c r="AL478" s="38"/>
    </row>
    <row r="479" spans="1:38">
      <c r="A479" s="71"/>
      <c r="B479" s="71"/>
      <c r="C479" s="38"/>
      <c r="D479" s="71"/>
      <c r="E479" s="38"/>
      <c r="F479" s="71"/>
      <c r="G479" s="38"/>
      <c r="H479" s="71"/>
      <c r="I479" s="38"/>
      <c r="J479" s="38"/>
      <c r="K479" s="38"/>
      <c r="L479" s="38"/>
      <c r="M479" s="38"/>
      <c r="N479" s="38"/>
      <c r="O479" s="38"/>
      <c r="P479" s="38"/>
      <c r="Q479" s="38"/>
      <c r="R479" s="38"/>
      <c r="S479" s="38"/>
      <c r="AC479" s="38"/>
      <c r="AD479" s="38"/>
      <c r="AE479" s="38"/>
      <c r="AF479" s="38"/>
      <c r="AG479" s="38"/>
      <c r="AH479" s="38"/>
      <c r="AI479" s="38"/>
      <c r="AJ479" s="38"/>
      <c r="AK479" s="38"/>
      <c r="AL479" s="38"/>
    </row>
    <row r="480" spans="1:38">
      <c r="A480" s="71"/>
      <c r="B480" s="71"/>
      <c r="C480" s="38"/>
      <c r="D480" s="71"/>
      <c r="E480" s="38"/>
      <c r="F480" s="71"/>
      <c r="G480" s="38"/>
      <c r="H480" s="71"/>
      <c r="I480" s="38"/>
      <c r="J480" s="38"/>
      <c r="K480" s="38"/>
      <c r="L480" s="38"/>
      <c r="M480" s="38"/>
      <c r="N480" s="38"/>
      <c r="O480" s="38"/>
      <c r="P480" s="38"/>
      <c r="Q480" s="38"/>
      <c r="R480" s="38"/>
      <c r="S480" s="38"/>
      <c r="AC480" s="38"/>
      <c r="AD480" s="38"/>
      <c r="AE480" s="38"/>
      <c r="AF480" s="38"/>
      <c r="AG480" s="38"/>
      <c r="AH480" s="38"/>
      <c r="AI480" s="38"/>
      <c r="AJ480" s="38"/>
      <c r="AK480" s="38"/>
      <c r="AL480" s="38"/>
    </row>
    <row r="481" spans="1:38">
      <c r="A481" s="71"/>
      <c r="B481" s="71"/>
      <c r="C481" s="38"/>
      <c r="D481" s="71"/>
      <c r="E481" s="38"/>
      <c r="F481" s="71"/>
      <c r="G481" s="38"/>
      <c r="H481" s="71"/>
      <c r="I481" s="38"/>
      <c r="J481" s="38"/>
      <c r="K481" s="38"/>
      <c r="L481" s="38"/>
      <c r="M481" s="38"/>
      <c r="N481" s="38"/>
      <c r="O481" s="38"/>
      <c r="P481" s="38"/>
      <c r="Q481" s="38"/>
      <c r="R481" s="38"/>
      <c r="S481" s="38"/>
      <c r="AC481" s="38"/>
      <c r="AD481" s="38"/>
      <c r="AE481" s="38"/>
      <c r="AF481" s="38"/>
      <c r="AG481" s="38"/>
      <c r="AH481" s="38"/>
      <c r="AI481" s="38"/>
      <c r="AJ481" s="38"/>
      <c r="AK481" s="38"/>
      <c r="AL481" s="38"/>
    </row>
    <row r="482" spans="1:38">
      <c r="A482" s="71"/>
      <c r="B482" s="71"/>
      <c r="C482" s="38"/>
      <c r="D482" s="71"/>
      <c r="E482" s="38"/>
      <c r="F482" s="71"/>
      <c r="G482" s="38"/>
      <c r="H482" s="71"/>
      <c r="I482" s="38"/>
      <c r="J482" s="38"/>
      <c r="K482" s="38"/>
      <c r="L482" s="38"/>
      <c r="M482" s="38"/>
      <c r="N482" s="38"/>
      <c r="O482" s="38"/>
      <c r="P482" s="38"/>
      <c r="Q482" s="38"/>
      <c r="R482" s="38"/>
      <c r="S482" s="38"/>
      <c r="AC482" s="38"/>
      <c r="AD482" s="38"/>
      <c r="AE482" s="38"/>
      <c r="AF482" s="38"/>
      <c r="AG482" s="38"/>
      <c r="AH482" s="38"/>
      <c r="AI482" s="38"/>
      <c r="AJ482" s="38"/>
      <c r="AK482" s="38"/>
      <c r="AL482" s="38"/>
    </row>
    <row r="483" spans="1:38">
      <c r="A483" s="71"/>
      <c r="B483" s="71"/>
      <c r="C483" s="38"/>
      <c r="D483" s="71"/>
      <c r="E483" s="38"/>
      <c r="F483" s="71"/>
      <c r="G483" s="38"/>
      <c r="H483" s="71"/>
      <c r="I483" s="38"/>
      <c r="J483" s="38"/>
      <c r="K483" s="38"/>
      <c r="L483" s="38"/>
      <c r="M483" s="38"/>
      <c r="N483" s="38"/>
      <c r="O483" s="38"/>
      <c r="P483" s="38"/>
      <c r="Q483" s="38"/>
      <c r="R483" s="38"/>
      <c r="S483" s="38"/>
      <c r="AC483" s="38"/>
      <c r="AD483" s="38"/>
      <c r="AE483" s="38"/>
      <c r="AF483" s="38"/>
      <c r="AG483" s="38"/>
      <c r="AH483" s="38"/>
      <c r="AI483" s="38"/>
      <c r="AJ483" s="38"/>
      <c r="AK483" s="38"/>
      <c r="AL483" s="38"/>
    </row>
    <row r="484" spans="1:38">
      <c r="A484" s="71"/>
      <c r="B484" s="71"/>
      <c r="C484" s="38"/>
      <c r="D484" s="71"/>
      <c r="E484" s="38"/>
      <c r="F484" s="71"/>
      <c r="G484" s="38"/>
      <c r="H484" s="71"/>
      <c r="I484" s="38"/>
      <c r="J484" s="38"/>
      <c r="K484" s="38"/>
      <c r="L484" s="38"/>
      <c r="M484" s="38"/>
      <c r="N484" s="38"/>
      <c r="O484" s="38"/>
      <c r="P484" s="38"/>
      <c r="Q484" s="38"/>
      <c r="R484" s="38"/>
      <c r="S484" s="38"/>
      <c r="AC484" s="38"/>
      <c r="AD484" s="38"/>
      <c r="AE484" s="38"/>
      <c r="AF484" s="38"/>
      <c r="AG484" s="38"/>
      <c r="AH484" s="38"/>
      <c r="AI484" s="38"/>
      <c r="AJ484" s="38"/>
      <c r="AK484" s="38"/>
      <c r="AL484" s="38"/>
    </row>
    <row r="485" spans="1:38">
      <c r="A485" s="71"/>
      <c r="B485" s="71"/>
      <c r="C485" s="38"/>
      <c r="D485" s="71"/>
      <c r="E485" s="38"/>
      <c r="F485" s="71"/>
      <c r="G485" s="38"/>
      <c r="H485" s="71"/>
      <c r="I485" s="38"/>
      <c r="J485" s="38"/>
      <c r="K485" s="38"/>
      <c r="L485" s="38"/>
      <c r="M485" s="38"/>
      <c r="N485" s="38"/>
      <c r="O485" s="38"/>
      <c r="P485" s="38"/>
      <c r="Q485" s="38"/>
      <c r="R485" s="38"/>
      <c r="S485" s="38"/>
      <c r="AC485" s="38"/>
      <c r="AD485" s="38"/>
      <c r="AE485" s="38"/>
      <c r="AF485" s="38"/>
      <c r="AG485" s="38"/>
      <c r="AH485" s="38"/>
      <c r="AI485" s="38"/>
      <c r="AJ485" s="38"/>
      <c r="AK485" s="38"/>
      <c r="AL485" s="38"/>
    </row>
    <row r="486" spans="1:38">
      <c r="A486" s="71"/>
      <c r="B486" s="71"/>
      <c r="C486" s="38"/>
      <c r="D486" s="71"/>
      <c r="E486" s="38"/>
      <c r="F486" s="71"/>
      <c r="G486" s="38"/>
      <c r="H486" s="71"/>
      <c r="I486" s="38"/>
      <c r="J486" s="38"/>
      <c r="K486" s="38"/>
      <c r="L486" s="38"/>
      <c r="M486" s="38"/>
      <c r="N486" s="38"/>
      <c r="O486" s="38"/>
      <c r="P486" s="38"/>
      <c r="Q486" s="38"/>
      <c r="R486" s="38"/>
      <c r="S486" s="38"/>
      <c r="AC486" s="38"/>
      <c r="AD486" s="38"/>
      <c r="AE486" s="38"/>
      <c r="AF486" s="38"/>
      <c r="AG486" s="38"/>
      <c r="AH486" s="38"/>
      <c r="AI486" s="38"/>
      <c r="AJ486" s="38"/>
      <c r="AK486" s="38"/>
      <c r="AL486" s="38"/>
    </row>
    <row r="487" spans="1:38">
      <c r="A487" s="71"/>
      <c r="B487" s="71"/>
      <c r="C487" s="38"/>
      <c r="D487" s="71"/>
      <c r="E487" s="38"/>
      <c r="F487" s="71"/>
      <c r="G487" s="38"/>
      <c r="H487" s="71"/>
      <c r="I487" s="38"/>
      <c r="J487" s="38"/>
      <c r="K487" s="38"/>
      <c r="L487" s="38"/>
      <c r="M487" s="38"/>
      <c r="N487" s="38"/>
      <c r="O487" s="38"/>
      <c r="P487" s="38"/>
      <c r="Q487" s="38"/>
      <c r="R487" s="38"/>
      <c r="S487" s="38"/>
      <c r="AC487" s="38"/>
      <c r="AD487" s="38"/>
      <c r="AE487" s="38"/>
      <c r="AF487" s="38"/>
      <c r="AG487" s="38"/>
      <c r="AH487" s="38"/>
      <c r="AI487" s="38"/>
      <c r="AJ487" s="38"/>
      <c r="AK487" s="38"/>
      <c r="AL487" s="38"/>
    </row>
    <row r="488" spans="1:38">
      <c r="A488" s="71"/>
      <c r="B488" s="71"/>
      <c r="C488" s="38"/>
      <c r="D488" s="71"/>
      <c r="E488" s="38"/>
      <c r="F488" s="71"/>
      <c r="G488" s="38"/>
      <c r="H488" s="71"/>
      <c r="I488" s="38"/>
      <c r="J488" s="38"/>
      <c r="K488" s="38"/>
      <c r="L488" s="38"/>
      <c r="M488" s="38"/>
      <c r="N488" s="38"/>
      <c r="O488" s="38"/>
      <c r="P488" s="38"/>
      <c r="Q488" s="38"/>
      <c r="R488" s="38"/>
      <c r="S488" s="38"/>
      <c r="AC488" s="38"/>
      <c r="AD488" s="38"/>
      <c r="AE488" s="38"/>
      <c r="AF488" s="38"/>
      <c r="AG488" s="38"/>
      <c r="AH488" s="38"/>
      <c r="AI488" s="38"/>
      <c r="AJ488" s="38"/>
      <c r="AK488" s="38"/>
      <c r="AL488" s="38"/>
    </row>
    <row r="489" spans="1:38">
      <c r="A489" s="71"/>
      <c r="B489" s="71"/>
      <c r="C489" s="38"/>
      <c r="D489" s="71"/>
      <c r="E489" s="38"/>
      <c r="F489" s="71"/>
      <c r="G489" s="38"/>
      <c r="H489" s="71"/>
      <c r="I489" s="38"/>
      <c r="J489" s="38"/>
      <c r="K489" s="38"/>
      <c r="L489" s="38"/>
      <c r="M489" s="38"/>
      <c r="N489" s="38"/>
      <c r="O489" s="38"/>
      <c r="P489" s="38"/>
      <c r="Q489" s="38"/>
      <c r="R489" s="38"/>
      <c r="S489" s="38"/>
      <c r="AC489" s="38"/>
      <c r="AD489" s="38"/>
      <c r="AE489" s="38"/>
      <c r="AF489" s="38"/>
      <c r="AG489" s="38"/>
      <c r="AH489" s="38"/>
      <c r="AI489" s="38"/>
      <c r="AJ489" s="38"/>
      <c r="AK489" s="38"/>
      <c r="AL489" s="38"/>
    </row>
    <row r="490" spans="1:38">
      <c r="A490" s="71"/>
      <c r="B490" s="71"/>
      <c r="C490" s="38"/>
      <c r="D490" s="71"/>
      <c r="E490" s="38"/>
      <c r="F490" s="71"/>
      <c r="G490" s="38"/>
      <c r="H490" s="71"/>
      <c r="I490" s="38"/>
      <c r="J490" s="38"/>
      <c r="K490" s="38"/>
      <c r="L490" s="38"/>
      <c r="M490" s="38"/>
      <c r="N490" s="38"/>
      <c r="O490" s="38"/>
      <c r="P490" s="38"/>
      <c r="Q490" s="38"/>
      <c r="R490" s="38"/>
      <c r="S490" s="38"/>
      <c r="AC490" s="38"/>
      <c r="AD490" s="38"/>
      <c r="AE490" s="38"/>
      <c r="AF490" s="38"/>
      <c r="AG490" s="38"/>
      <c r="AH490" s="38"/>
      <c r="AI490" s="38"/>
      <c r="AJ490" s="38"/>
      <c r="AK490" s="38"/>
      <c r="AL490" s="38"/>
    </row>
    <row r="491" spans="1:38">
      <c r="A491" s="71"/>
      <c r="B491" s="71"/>
      <c r="C491" s="38"/>
      <c r="D491" s="71"/>
      <c r="E491" s="38"/>
      <c r="F491" s="71"/>
      <c r="G491" s="38"/>
      <c r="H491" s="71"/>
      <c r="I491" s="38"/>
      <c r="J491" s="38"/>
      <c r="K491" s="38"/>
      <c r="L491" s="38"/>
      <c r="M491" s="38"/>
      <c r="N491" s="38"/>
      <c r="O491" s="38"/>
      <c r="P491" s="38"/>
      <c r="Q491" s="38"/>
      <c r="R491" s="38"/>
      <c r="S491" s="38"/>
      <c r="AC491" s="38"/>
      <c r="AD491" s="38"/>
      <c r="AE491" s="38"/>
      <c r="AF491" s="38"/>
      <c r="AG491" s="38"/>
      <c r="AH491" s="38"/>
      <c r="AI491" s="38"/>
      <c r="AJ491" s="38"/>
      <c r="AK491" s="38"/>
      <c r="AL491" s="38"/>
    </row>
    <row r="492" spans="1:38">
      <c r="A492" s="71"/>
      <c r="B492" s="71"/>
      <c r="C492" s="38"/>
      <c r="D492" s="71"/>
      <c r="E492" s="38"/>
      <c r="F492" s="71"/>
      <c r="G492" s="38"/>
      <c r="H492" s="71"/>
      <c r="I492" s="38"/>
      <c r="J492" s="38"/>
      <c r="K492" s="38"/>
      <c r="L492" s="38"/>
      <c r="M492" s="38"/>
      <c r="N492" s="38"/>
      <c r="O492" s="38"/>
      <c r="P492" s="38"/>
      <c r="Q492" s="38"/>
      <c r="R492" s="38"/>
      <c r="S492" s="38"/>
      <c r="AC492" s="38"/>
      <c r="AD492" s="38"/>
      <c r="AE492" s="38"/>
      <c r="AF492" s="38"/>
      <c r="AG492" s="38"/>
      <c r="AH492" s="38"/>
      <c r="AI492" s="38"/>
      <c r="AJ492" s="38"/>
      <c r="AK492" s="38"/>
      <c r="AL492" s="38"/>
    </row>
    <row r="493" spans="1:38">
      <c r="A493" s="71"/>
      <c r="B493" s="71"/>
      <c r="C493" s="38"/>
      <c r="D493" s="71"/>
      <c r="E493" s="38"/>
      <c r="F493" s="71"/>
      <c r="G493" s="38"/>
      <c r="H493" s="71"/>
      <c r="I493" s="38"/>
      <c r="J493" s="38"/>
      <c r="K493" s="38"/>
      <c r="L493" s="38"/>
      <c r="M493" s="38"/>
      <c r="N493" s="38"/>
      <c r="O493" s="38"/>
      <c r="P493" s="38"/>
      <c r="Q493" s="38"/>
      <c r="R493" s="38"/>
      <c r="S493" s="38"/>
      <c r="AC493" s="38"/>
      <c r="AD493" s="38"/>
      <c r="AE493" s="38"/>
      <c r="AF493" s="38"/>
      <c r="AG493" s="38"/>
      <c r="AH493" s="38"/>
      <c r="AI493" s="38"/>
      <c r="AJ493" s="38"/>
      <c r="AK493" s="38"/>
      <c r="AL493" s="38"/>
    </row>
    <row r="494" spans="1:38">
      <c r="A494" s="71"/>
      <c r="B494" s="71"/>
      <c r="C494" s="38"/>
      <c r="D494" s="71"/>
      <c r="E494" s="38"/>
      <c r="F494" s="71"/>
      <c r="G494" s="38"/>
      <c r="H494" s="71"/>
      <c r="I494" s="38"/>
      <c r="J494" s="38"/>
      <c r="K494" s="38"/>
      <c r="L494" s="38"/>
      <c r="M494" s="38"/>
      <c r="N494" s="38"/>
      <c r="O494" s="38"/>
      <c r="P494" s="38"/>
      <c r="Q494" s="38"/>
      <c r="R494" s="38"/>
      <c r="S494" s="38"/>
      <c r="AC494" s="38"/>
      <c r="AD494" s="38"/>
      <c r="AE494" s="38"/>
      <c r="AF494" s="38"/>
      <c r="AG494" s="38"/>
      <c r="AH494" s="38"/>
      <c r="AI494" s="38"/>
      <c r="AJ494" s="38"/>
      <c r="AK494" s="38"/>
      <c r="AL494" s="38"/>
    </row>
    <row r="495" spans="1:38">
      <c r="A495" s="71"/>
      <c r="B495" s="71"/>
      <c r="C495" s="38"/>
      <c r="D495" s="71"/>
      <c r="E495" s="38"/>
      <c r="F495" s="71"/>
      <c r="G495" s="38"/>
      <c r="H495" s="71"/>
      <c r="I495" s="38"/>
      <c r="J495" s="38"/>
      <c r="K495" s="38"/>
      <c r="L495" s="38"/>
      <c r="M495" s="38"/>
      <c r="N495" s="38"/>
      <c r="O495" s="38"/>
      <c r="P495" s="38"/>
      <c r="Q495" s="38"/>
      <c r="R495" s="38"/>
      <c r="S495" s="38"/>
      <c r="AC495" s="38"/>
      <c r="AD495" s="38"/>
      <c r="AE495" s="38"/>
      <c r="AF495" s="38"/>
      <c r="AG495" s="38"/>
      <c r="AH495" s="38"/>
      <c r="AI495" s="38"/>
      <c r="AJ495" s="38"/>
      <c r="AK495" s="38"/>
      <c r="AL495" s="38"/>
    </row>
    <row r="496" spans="1:38">
      <c r="A496" s="71"/>
      <c r="B496" s="71"/>
      <c r="C496" s="38"/>
      <c r="D496" s="71"/>
      <c r="E496" s="38"/>
      <c r="F496" s="71"/>
      <c r="G496" s="38"/>
      <c r="H496" s="71"/>
      <c r="I496" s="38"/>
      <c r="J496" s="38"/>
      <c r="K496" s="38"/>
      <c r="L496" s="38"/>
      <c r="M496" s="38"/>
      <c r="N496" s="38"/>
      <c r="O496" s="38"/>
      <c r="P496" s="38"/>
      <c r="Q496" s="38"/>
      <c r="R496" s="38"/>
      <c r="S496" s="38"/>
      <c r="AC496" s="38"/>
      <c r="AD496" s="38"/>
      <c r="AE496" s="38"/>
      <c r="AF496" s="38"/>
      <c r="AG496" s="38"/>
      <c r="AH496" s="38"/>
      <c r="AI496" s="38"/>
      <c r="AJ496" s="38"/>
      <c r="AK496" s="38"/>
      <c r="AL496" s="38"/>
    </row>
    <row r="497" spans="1:38">
      <c r="A497" s="71"/>
      <c r="B497" s="71"/>
      <c r="C497" s="38"/>
      <c r="D497" s="71"/>
      <c r="E497" s="38"/>
      <c r="F497" s="71"/>
      <c r="G497" s="38"/>
      <c r="H497" s="71"/>
      <c r="I497" s="38"/>
      <c r="J497" s="38"/>
      <c r="K497" s="38"/>
      <c r="L497" s="38"/>
      <c r="M497" s="38"/>
      <c r="N497" s="38"/>
      <c r="O497" s="38"/>
      <c r="P497" s="38"/>
      <c r="Q497" s="38"/>
      <c r="R497" s="38"/>
      <c r="S497" s="38"/>
      <c r="AC497" s="38"/>
      <c r="AD497" s="38"/>
      <c r="AE497" s="38"/>
      <c r="AF497" s="38"/>
      <c r="AG497" s="38"/>
      <c r="AH497" s="38"/>
      <c r="AI497" s="38"/>
      <c r="AJ497" s="38"/>
      <c r="AK497" s="38"/>
      <c r="AL497" s="38"/>
    </row>
    <row r="498" spans="1:38">
      <c r="A498" s="71"/>
      <c r="B498" s="71"/>
      <c r="C498" s="38"/>
      <c r="D498" s="71"/>
      <c r="E498" s="38"/>
      <c r="F498" s="71"/>
      <c r="G498" s="38"/>
      <c r="H498" s="71"/>
      <c r="I498" s="38"/>
      <c r="J498" s="38"/>
      <c r="K498" s="38"/>
      <c r="L498" s="38"/>
      <c r="M498" s="38"/>
      <c r="N498" s="38"/>
      <c r="O498" s="38"/>
      <c r="P498" s="38"/>
      <c r="Q498" s="38"/>
      <c r="R498" s="38"/>
      <c r="S498" s="38"/>
      <c r="AC498" s="38"/>
      <c r="AD498" s="38"/>
      <c r="AE498" s="38"/>
      <c r="AF498" s="38"/>
      <c r="AG498" s="38"/>
      <c r="AH498" s="38"/>
      <c r="AI498" s="38"/>
      <c r="AJ498" s="38"/>
      <c r="AK498" s="38"/>
      <c r="AL498" s="38"/>
    </row>
    <row r="499" spans="1:38">
      <c r="A499" s="71"/>
      <c r="B499" s="71"/>
      <c r="C499" s="38"/>
      <c r="D499" s="71"/>
      <c r="E499" s="38"/>
      <c r="F499" s="71"/>
      <c r="G499" s="38"/>
      <c r="H499" s="71"/>
      <c r="I499" s="38"/>
      <c r="J499" s="38"/>
      <c r="K499" s="38"/>
      <c r="L499" s="38"/>
      <c r="M499" s="38"/>
      <c r="N499" s="38"/>
      <c r="O499" s="38"/>
      <c r="P499" s="38"/>
      <c r="Q499" s="38"/>
      <c r="R499" s="38"/>
      <c r="S499" s="38"/>
      <c r="AC499" s="38"/>
      <c r="AD499" s="38"/>
      <c r="AE499" s="38"/>
      <c r="AF499" s="38"/>
      <c r="AG499" s="38"/>
      <c r="AH499" s="38"/>
      <c r="AI499" s="38"/>
      <c r="AJ499" s="38"/>
      <c r="AK499" s="38"/>
      <c r="AL499" s="38"/>
    </row>
    <row r="500" spans="1:38">
      <c r="A500" s="71"/>
      <c r="B500" s="71"/>
      <c r="C500" s="38"/>
      <c r="D500" s="71"/>
      <c r="E500" s="38"/>
      <c r="F500" s="71"/>
      <c r="G500" s="38"/>
      <c r="H500" s="71"/>
      <c r="I500" s="38"/>
      <c r="J500" s="38"/>
      <c r="K500" s="38"/>
      <c r="L500" s="38"/>
      <c r="M500" s="38"/>
      <c r="N500" s="38"/>
      <c r="O500" s="38"/>
      <c r="P500" s="38"/>
      <c r="Q500" s="38"/>
      <c r="R500" s="38"/>
      <c r="S500" s="38"/>
      <c r="AC500" s="38"/>
      <c r="AD500" s="38"/>
      <c r="AE500" s="38"/>
      <c r="AF500" s="38"/>
      <c r="AG500" s="38"/>
      <c r="AH500" s="38"/>
      <c r="AI500" s="38"/>
      <c r="AJ500" s="38"/>
      <c r="AK500" s="38"/>
      <c r="AL500" s="38"/>
    </row>
    <row r="501" spans="1:38">
      <c r="A501" s="71"/>
      <c r="B501" s="71"/>
      <c r="C501" s="38"/>
      <c r="D501" s="71"/>
      <c r="E501" s="38"/>
      <c r="F501" s="71"/>
      <c r="G501" s="38"/>
      <c r="H501" s="71"/>
      <c r="I501" s="38"/>
      <c r="J501" s="38"/>
      <c r="K501" s="38"/>
      <c r="L501" s="38"/>
      <c r="M501" s="38"/>
      <c r="N501" s="38"/>
      <c r="O501" s="38"/>
      <c r="P501" s="38"/>
      <c r="Q501" s="38"/>
      <c r="R501" s="38"/>
      <c r="S501" s="38"/>
      <c r="AC501" s="38"/>
      <c r="AD501" s="38"/>
      <c r="AE501" s="38"/>
      <c r="AF501" s="38"/>
      <c r="AG501" s="38"/>
      <c r="AH501" s="38"/>
      <c r="AI501" s="38"/>
      <c r="AJ501" s="38"/>
      <c r="AK501" s="38"/>
      <c r="AL501" s="38"/>
    </row>
    <row r="502" spans="1:38">
      <c r="A502" s="71"/>
      <c r="B502" s="71"/>
      <c r="C502" s="38"/>
      <c r="D502" s="71"/>
      <c r="E502" s="38"/>
      <c r="F502" s="71"/>
      <c r="G502" s="38"/>
      <c r="H502" s="71"/>
      <c r="I502" s="38"/>
      <c r="J502" s="38"/>
      <c r="K502" s="38"/>
      <c r="L502" s="38"/>
      <c r="M502" s="38"/>
      <c r="N502" s="38"/>
      <c r="O502" s="38"/>
      <c r="P502" s="38"/>
      <c r="Q502" s="38"/>
      <c r="R502" s="38"/>
      <c r="S502" s="38"/>
      <c r="AC502" s="38"/>
      <c r="AD502" s="38"/>
      <c r="AE502" s="38"/>
      <c r="AF502" s="38"/>
      <c r="AG502" s="38"/>
      <c r="AH502" s="38"/>
      <c r="AI502" s="38"/>
      <c r="AJ502" s="38"/>
      <c r="AK502" s="38"/>
      <c r="AL502" s="38"/>
    </row>
    <row r="503" spans="1:38">
      <c r="A503" s="71"/>
      <c r="B503" s="71"/>
      <c r="C503" s="38"/>
      <c r="D503" s="71"/>
      <c r="E503" s="38"/>
      <c r="F503" s="71"/>
      <c r="G503" s="38"/>
      <c r="H503" s="71"/>
      <c r="I503" s="38"/>
      <c r="J503" s="38"/>
      <c r="K503" s="38"/>
      <c r="L503" s="38"/>
      <c r="M503" s="38"/>
      <c r="N503" s="38"/>
      <c r="O503" s="38"/>
      <c r="P503" s="38"/>
      <c r="Q503" s="38"/>
      <c r="R503" s="38"/>
      <c r="S503" s="38"/>
      <c r="AC503" s="38"/>
      <c r="AD503" s="38"/>
      <c r="AE503" s="38"/>
      <c r="AF503" s="38"/>
      <c r="AG503" s="38"/>
      <c r="AH503" s="38"/>
      <c r="AI503" s="38"/>
      <c r="AJ503" s="38"/>
      <c r="AK503" s="38"/>
      <c r="AL503" s="38"/>
    </row>
    <row r="504" spans="1:38">
      <c r="A504" s="71"/>
      <c r="B504" s="71"/>
      <c r="C504" s="38"/>
      <c r="D504" s="71"/>
      <c r="E504" s="38"/>
      <c r="F504" s="71"/>
      <c r="G504" s="38"/>
      <c r="H504" s="71"/>
      <c r="I504" s="38"/>
      <c r="J504" s="38"/>
      <c r="K504" s="38"/>
      <c r="L504" s="38"/>
      <c r="M504" s="38"/>
      <c r="N504" s="38"/>
      <c r="O504" s="38"/>
      <c r="P504" s="38"/>
      <c r="Q504" s="38"/>
      <c r="R504" s="38"/>
      <c r="S504" s="38"/>
      <c r="AC504" s="38"/>
      <c r="AD504" s="38"/>
      <c r="AE504" s="38"/>
      <c r="AF504" s="38"/>
      <c r="AG504" s="38"/>
      <c r="AH504" s="38"/>
      <c r="AI504" s="38"/>
      <c r="AJ504" s="38"/>
      <c r="AK504" s="38"/>
      <c r="AL504" s="38"/>
    </row>
    <row r="505" spans="1:38">
      <c r="A505" s="71"/>
      <c r="B505" s="71"/>
      <c r="C505" s="38"/>
      <c r="D505" s="71"/>
      <c r="E505" s="38"/>
      <c r="F505" s="71"/>
      <c r="G505" s="38"/>
      <c r="H505" s="71"/>
      <c r="I505" s="38"/>
      <c r="J505" s="38"/>
      <c r="K505" s="38"/>
      <c r="L505" s="38"/>
      <c r="M505" s="38"/>
      <c r="N505" s="38"/>
      <c r="O505" s="38"/>
      <c r="P505" s="38"/>
      <c r="Q505" s="38"/>
      <c r="R505" s="38"/>
      <c r="S505" s="38"/>
      <c r="AC505" s="38"/>
      <c r="AD505" s="38"/>
      <c r="AE505" s="38"/>
      <c r="AF505" s="38"/>
      <c r="AG505" s="38"/>
      <c r="AH505" s="38"/>
      <c r="AI505" s="38"/>
      <c r="AJ505" s="38"/>
      <c r="AK505" s="38"/>
      <c r="AL505" s="38"/>
    </row>
    <row r="506" spans="1:38">
      <c r="A506" s="71"/>
      <c r="B506" s="71"/>
      <c r="C506" s="38"/>
      <c r="D506" s="71"/>
      <c r="E506" s="38"/>
      <c r="F506" s="71"/>
      <c r="G506" s="38"/>
      <c r="H506" s="71"/>
      <c r="I506" s="38"/>
      <c r="J506" s="38"/>
      <c r="K506" s="38"/>
      <c r="L506" s="38"/>
      <c r="M506" s="38"/>
      <c r="N506" s="38"/>
      <c r="O506" s="38"/>
      <c r="P506" s="38"/>
      <c r="Q506" s="38"/>
      <c r="R506" s="38"/>
      <c r="S506" s="38"/>
      <c r="AC506" s="38"/>
      <c r="AD506" s="38"/>
      <c r="AE506" s="38"/>
      <c r="AF506" s="38"/>
      <c r="AG506" s="38"/>
      <c r="AH506" s="38"/>
      <c r="AI506" s="38"/>
      <c r="AJ506" s="38"/>
      <c r="AK506" s="38"/>
      <c r="AL506" s="38"/>
    </row>
    <row r="507" spans="1:38">
      <c r="A507" s="71"/>
      <c r="B507" s="71"/>
      <c r="C507" s="38"/>
      <c r="D507" s="71"/>
      <c r="E507" s="38"/>
      <c r="F507" s="71"/>
      <c r="G507" s="38"/>
      <c r="H507" s="71"/>
      <c r="I507" s="38"/>
      <c r="J507" s="38"/>
      <c r="K507" s="38"/>
      <c r="L507" s="38"/>
      <c r="M507" s="38"/>
      <c r="N507" s="38"/>
      <c r="O507" s="38"/>
      <c r="P507" s="38"/>
      <c r="Q507" s="38"/>
      <c r="R507" s="38"/>
      <c r="S507" s="38"/>
      <c r="AC507" s="38"/>
      <c r="AD507" s="38"/>
      <c r="AE507" s="38"/>
      <c r="AF507" s="38"/>
      <c r="AG507" s="38"/>
      <c r="AH507" s="38"/>
      <c r="AI507" s="38"/>
      <c r="AJ507" s="38"/>
      <c r="AK507" s="38"/>
      <c r="AL507" s="38"/>
    </row>
    <row r="508" spans="1:38">
      <c r="A508" s="71"/>
      <c r="B508" s="71"/>
      <c r="C508" s="38"/>
      <c r="D508" s="71"/>
      <c r="E508" s="38"/>
      <c r="F508" s="71"/>
      <c r="G508" s="38"/>
      <c r="H508" s="71"/>
      <c r="I508" s="38"/>
      <c r="J508" s="38"/>
      <c r="K508" s="38"/>
      <c r="L508" s="38"/>
      <c r="M508" s="38"/>
      <c r="N508" s="38"/>
      <c r="O508" s="38"/>
      <c r="P508" s="38"/>
      <c r="Q508" s="38"/>
      <c r="R508" s="38"/>
      <c r="S508" s="38"/>
      <c r="AC508" s="38"/>
      <c r="AD508" s="38"/>
      <c r="AE508" s="38"/>
      <c r="AF508" s="38"/>
      <c r="AG508" s="38"/>
      <c r="AH508" s="38"/>
      <c r="AI508" s="38"/>
      <c r="AJ508" s="38"/>
      <c r="AK508" s="38"/>
      <c r="AL508" s="38"/>
    </row>
    <row r="509" spans="1:38">
      <c r="A509" s="71"/>
      <c r="B509" s="71"/>
      <c r="C509" s="38"/>
      <c r="D509" s="71"/>
      <c r="E509" s="38"/>
      <c r="F509" s="71"/>
      <c r="G509" s="38"/>
      <c r="H509" s="71"/>
      <c r="I509" s="38"/>
      <c r="J509" s="38"/>
      <c r="K509" s="38"/>
      <c r="L509" s="38"/>
      <c r="M509" s="38"/>
      <c r="N509" s="38"/>
      <c r="O509" s="38"/>
      <c r="P509" s="38"/>
      <c r="Q509" s="38"/>
      <c r="R509" s="38"/>
      <c r="S509" s="38"/>
      <c r="AC509" s="38"/>
      <c r="AD509" s="38"/>
      <c r="AE509" s="38"/>
      <c r="AF509" s="38"/>
      <c r="AG509" s="38"/>
      <c r="AH509" s="38"/>
      <c r="AI509" s="38"/>
      <c r="AJ509" s="38"/>
      <c r="AK509" s="38"/>
      <c r="AL509" s="38"/>
    </row>
    <row r="510" spans="1:38">
      <c r="A510" s="71"/>
      <c r="B510" s="71"/>
      <c r="C510" s="38"/>
      <c r="D510" s="71"/>
      <c r="E510" s="38"/>
      <c r="F510" s="71"/>
      <c r="G510" s="38"/>
      <c r="H510" s="71"/>
      <c r="I510" s="38"/>
      <c r="J510" s="38"/>
      <c r="K510" s="38"/>
      <c r="L510" s="38"/>
      <c r="M510" s="38"/>
      <c r="N510" s="38"/>
      <c r="O510" s="38"/>
      <c r="P510" s="38"/>
      <c r="Q510" s="38"/>
      <c r="R510" s="38"/>
      <c r="S510" s="38"/>
      <c r="AC510" s="38"/>
      <c r="AD510" s="38"/>
      <c r="AE510" s="38"/>
      <c r="AF510" s="38"/>
      <c r="AG510" s="38"/>
      <c r="AH510" s="38"/>
      <c r="AI510" s="38"/>
      <c r="AJ510" s="38"/>
      <c r="AK510" s="38"/>
      <c r="AL510" s="38"/>
    </row>
    <row r="511" spans="1:38">
      <c r="A511" s="71"/>
      <c r="B511" s="71"/>
      <c r="C511" s="38"/>
      <c r="D511" s="71"/>
      <c r="E511" s="38"/>
      <c r="F511" s="71"/>
      <c r="G511" s="38"/>
      <c r="H511" s="71"/>
      <c r="I511" s="38"/>
      <c r="J511" s="38"/>
      <c r="K511" s="38"/>
      <c r="L511" s="38"/>
      <c r="M511" s="38"/>
      <c r="N511" s="38"/>
      <c r="O511" s="38"/>
      <c r="P511" s="38"/>
      <c r="Q511" s="38"/>
      <c r="R511" s="38"/>
      <c r="S511" s="38"/>
      <c r="AC511" s="38"/>
      <c r="AD511" s="38"/>
      <c r="AE511" s="38"/>
      <c r="AF511" s="38"/>
      <c r="AG511" s="38"/>
      <c r="AH511" s="38"/>
      <c r="AI511" s="38"/>
      <c r="AJ511" s="38"/>
      <c r="AK511" s="38"/>
      <c r="AL511" s="38"/>
    </row>
    <row r="512" spans="1:38">
      <c r="A512" s="71"/>
      <c r="B512" s="71"/>
      <c r="C512" s="38"/>
      <c r="D512" s="71"/>
      <c r="E512" s="38"/>
      <c r="F512" s="71"/>
      <c r="G512" s="38"/>
      <c r="H512" s="71"/>
      <c r="I512" s="38"/>
      <c r="J512" s="38"/>
      <c r="K512" s="38"/>
      <c r="L512" s="38"/>
      <c r="M512" s="38"/>
      <c r="N512" s="38"/>
      <c r="O512" s="38"/>
      <c r="P512" s="38"/>
      <c r="Q512" s="38"/>
      <c r="R512" s="38"/>
      <c r="S512" s="38"/>
      <c r="AC512" s="38"/>
      <c r="AD512" s="38"/>
      <c r="AE512" s="38"/>
      <c r="AF512" s="38"/>
      <c r="AG512" s="38"/>
      <c r="AH512" s="38"/>
      <c r="AI512" s="38"/>
      <c r="AJ512" s="38"/>
      <c r="AK512" s="38"/>
      <c r="AL512" s="38"/>
    </row>
    <row r="513" spans="1:38">
      <c r="A513" s="71"/>
      <c r="B513" s="71"/>
      <c r="C513" s="38"/>
      <c r="D513" s="71"/>
      <c r="E513" s="38"/>
      <c r="F513" s="71"/>
      <c r="G513" s="38"/>
      <c r="H513" s="71"/>
      <c r="I513" s="38"/>
      <c r="J513" s="38"/>
      <c r="K513" s="38"/>
      <c r="L513" s="38"/>
      <c r="M513" s="38"/>
      <c r="N513" s="38"/>
      <c r="O513" s="38"/>
      <c r="P513" s="38"/>
      <c r="Q513" s="38"/>
      <c r="R513" s="38"/>
      <c r="S513" s="38"/>
      <c r="AC513" s="38"/>
      <c r="AD513" s="38"/>
      <c r="AE513" s="38"/>
      <c r="AF513" s="38"/>
      <c r="AG513" s="38"/>
      <c r="AH513" s="38"/>
      <c r="AI513" s="38"/>
      <c r="AJ513" s="38"/>
      <c r="AK513" s="38"/>
      <c r="AL513" s="38"/>
    </row>
    <row r="514" spans="1:38">
      <c r="A514" s="71"/>
      <c r="B514" s="71"/>
      <c r="C514" s="38"/>
      <c r="D514" s="71"/>
      <c r="E514" s="38"/>
      <c r="F514" s="71"/>
      <c r="G514" s="38"/>
      <c r="H514" s="71"/>
      <c r="I514" s="38"/>
      <c r="J514" s="38"/>
      <c r="K514" s="38"/>
      <c r="L514" s="38"/>
      <c r="M514" s="38"/>
      <c r="N514" s="38"/>
      <c r="O514" s="38"/>
      <c r="P514" s="38"/>
      <c r="Q514" s="38"/>
      <c r="R514" s="38"/>
      <c r="S514" s="38"/>
      <c r="AC514" s="38"/>
      <c r="AD514" s="38"/>
      <c r="AE514" s="38"/>
      <c r="AF514" s="38"/>
      <c r="AG514" s="38"/>
      <c r="AH514" s="38"/>
      <c r="AI514" s="38"/>
      <c r="AJ514" s="38"/>
      <c r="AK514" s="38"/>
      <c r="AL514" s="38"/>
    </row>
    <row r="515" spans="1:38">
      <c r="A515" s="71"/>
      <c r="B515" s="71"/>
      <c r="C515" s="38"/>
      <c r="D515" s="71"/>
      <c r="E515" s="38"/>
      <c r="F515" s="71"/>
      <c r="G515" s="38"/>
      <c r="H515" s="71"/>
      <c r="I515" s="38"/>
      <c r="J515" s="38"/>
      <c r="K515" s="38"/>
      <c r="L515" s="38"/>
      <c r="M515" s="38"/>
      <c r="N515" s="38"/>
      <c r="O515" s="38"/>
      <c r="P515" s="38"/>
      <c r="Q515" s="38"/>
      <c r="R515" s="38"/>
      <c r="S515" s="38"/>
      <c r="AC515" s="38"/>
      <c r="AD515" s="38"/>
      <c r="AE515" s="38"/>
      <c r="AF515" s="38"/>
      <c r="AG515" s="38"/>
      <c r="AH515" s="38"/>
      <c r="AI515" s="38"/>
      <c r="AJ515" s="38"/>
      <c r="AK515" s="38"/>
      <c r="AL515" s="38"/>
    </row>
    <row r="516" spans="1:38">
      <c r="A516" s="71"/>
      <c r="B516" s="71"/>
      <c r="C516" s="38"/>
      <c r="D516" s="71"/>
      <c r="E516" s="38"/>
      <c r="F516" s="71"/>
      <c r="G516" s="38"/>
      <c r="H516" s="71"/>
      <c r="I516" s="38"/>
      <c r="J516" s="38"/>
      <c r="K516" s="38"/>
      <c r="L516" s="38"/>
      <c r="M516" s="38"/>
      <c r="N516" s="38"/>
      <c r="O516" s="38"/>
      <c r="P516" s="38"/>
      <c r="Q516" s="38"/>
      <c r="R516" s="38"/>
      <c r="S516" s="38"/>
      <c r="AC516" s="38"/>
      <c r="AD516" s="38"/>
      <c r="AE516" s="38"/>
      <c r="AF516" s="38"/>
      <c r="AG516" s="38"/>
      <c r="AH516" s="38"/>
      <c r="AI516" s="38"/>
      <c r="AJ516" s="38"/>
      <c r="AK516" s="38"/>
      <c r="AL516" s="38"/>
    </row>
    <row r="517" spans="1:38">
      <c r="A517" s="71"/>
      <c r="B517" s="71"/>
      <c r="C517" s="38"/>
      <c r="D517" s="71"/>
      <c r="E517" s="38"/>
      <c r="F517" s="71"/>
      <c r="G517" s="38"/>
      <c r="H517" s="71"/>
      <c r="I517" s="38"/>
      <c r="J517" s="38"/>
      <c r="K517" s="38"/>
      <c r="L517" s="38"/>
      <c r="M517" s="38"/>
      <c r="N517" s="38"/>
      <c r="O517" s="38"/>
      <c r="P517" s="38"/>
      <c r="Q517" s="38"/>
      <c r="R517" s="38"/>
      <c r="S517" s="38"/>
      <c r="AC517" s="38"/>
      <c r="AD517" s="38"/>
      <c r="AE517" s="38"/>
      <c r="AF517" s="38"/>
      <c r="AG517" s="38"/>
      <c r="AH517" s="38"/>
      <c r="AI517" s="38"/>
      <c r="AJ517" s="38"/>
      <c r="AK517" s="38"/>
      <c r="AL517" s="38"/>
    </row>
    <row r="518" spans="1:38">
      <c r="A518" s="71"/>
      <c r="B518" s="71"/>
      <c r="C518" s="38"/>
      <c r="D518" s="71"/>
      <c r="E518" s="38"/>
      <c r="F518" s="71"/>
      <c r="G518" s="38"/>
      <c r="H518" s="71"/>
      <c r="I518" s="38"/>
      <c r="J518" s="38"/>
      <c r="K518" s="38"/>
      <c r="L518" s="38"/>
      <c r="M518" s="38"/>
      <c r="N518" s="38"/>
      <c r="O518" s="38"/>
      <c r="P518" s="38"/>
      <c r="Q518" s="38"/>
      <c r="R518" s="38"/>
      <c r="S518" s="38"/>
      <c r="AC518" s="38"/>
      <c r="AD518" s="38"/>
      <c r="AE518" s="38"/>
      <c r="AF518" s="38"/>
      <c r="AG518" s="38"/>
      <c r="AH518" s="38"/>
      <c r="AI518" s="38"/>
      <c r="AJ518" s="38"/>
      <c r="AK518" s="38"/>
      <c r="AL518" s="38"/>
    </row>
    <row r="519" spans="1:38">
      <c r="A519" s="71"/>
      <c r="B519" s="71"/>
      <c r="C519" s="38"/>
      <c r="D519" s="71"/>
      <c r="E519" s="38"/>
      <c r="F519" s="71"/>
      <c r="G519" s="38"/>
      <c r="H519" s="71"/>
      <c r="I519" s="38"/>
      <c r="J519" s="38"/>
      <c r="K519" s="38"/>
      <c r="L519" s="38"/>
      <c r="M519" s="38"/>
      <c r="N519" s="38"/>
      <c r="O519" s="38"/>
      <c r="P519" s="38"/>
      <c r="Q519" s="38"/>
      <c r="R519" s="38"/>
      <c r="S519" s="38"/>
      <c r="AC519" s="38"/>
      <c r="AD519" s="38"/>
      <c r="AE519" s="38"/>
      <c r="AF519" s="38"/>
      <c r="AG519" s="38"/>
      <c r="AH519" s="38"/>
      <c r="AI519" s="38"/>
      <c r="AJ519" s="38"/>
      <c r="AK519" s="38"/>
      <c r="AL519" s="38"/>
    </row>
    <row r="520" spans="1:38">
      <c r="A520" s="71"/>
      <c r="B520" s="71"/>
      <c r="C520" s="38"/>
      <c r="D520" s="71"/>
      <c r="E520" s="38"/>
      <c r="F520" s="71"/>
      <c r="G520" s="38"/>
      <c r="H520" s="71"/>
      <c r="I520" s="38"/>
      <c r="J520" s="38"/>
      <c r="K520" s="38"/>
      <c r="L520" s="38"/>
      <c r="M520" s="38"/>
      <c r="N520" s="38"/>
      <c r="O520" s="38"/>
      <c r="P520" s="38"/>
      <c r="Q520" s="38"/>
      <c r="R520" s="38"/>
      <c r="S520" s="38"/>
      <c r="AC520" s="38"/>
      <c r="AD520" s="38"/>
      <c r="AE520" s="38"/>
      <c r="AF520" s="38"/>
      <c r="AG520" s="38"/>
      <c r="AH520" s="38"/>
      <c r="AI520" s="38"/>
      <c r="AJ520" s="38"/>
      <c r="AK520" s="38"/>
      <c r="AL520" s="38"/>
    </row>
    <row r="521" spans="1:38">
      <c r="A521" s="71"/>
      <c r="B521" s="71"/>
      <c r="C521" s="38"/>
      <c r="D521" s="71"/>
      <c r="E521" s="38"/>
      <c r="F521" s="71"/>
      <c r="G521" s="38"/>
      <c r="H521" s="71"/>
      <c r="I521" s="38"/>
      <c r="J521" s="38"/>
      <c r="K521" s="38"/>
      <c r="L521" s="38"/>
      <c r="M521" s="38"/>
      <c r="N521" s="38"/>
      <c r="O521" s="38"/>
      <c r="P521" s="38"/>
      <c r="Q521" s="38"/>
      <c r="R521" s="38"/>
      <c r="S521" s="38"/>
      <c r="AC521" s="38"/>
      <c r="AD521" s="38"/>
      <c r="AE521" s="38"/>
      <c r="AF521" s="38"/>
      <c r="AG521" s="38"/>
      <c r="AH521" s="38"/>
      <c r="AI521" s="38"/>
      <c r="AJ521" s="38"/>
      <c r="AK521" s="38"/>
      <c r="AL521" s="38"/>
    </row>
    <row r="522" spans="1:38">
      <c r="A522" s="71"/>
      <c r="B522" s="71"/>
      <c r="C522" s="38"/>
      <c r="D522" s="71"/>
      <c r="E522" s="38"/>
      <c r="F522" s="71"/>
      <c r="G522" s="38"/>
      <c r="H522" s="71"/>
      <c r="I522" s="38"/>
      <c r="J522" s="38"/>
      <c r="K522" s="38"/>
      <c r="L522" s="38"/>
      <c r="M522" s="38"/>
      <c r="N522" s="38"/>
      <c r="O522" s="38"/>
      <c r="P522" s="38"/>
      <c r="Q522" s="38"/>
      <c r="R522" s="38"/>
      <c r="S522" s="38"/>
      <c r="AC522" s="38"/>
      <c r="AD522" s="38"/>
      <c r="AE522" s="38"/>
      <c r="AF522" s="38"/>
      <c r="AG522" s="38"/>
      <c r="AH522" s="38"/>
      <c r="AI522" s="38"/>
      <c r="AJ522" s="38"/>
      <c r="AK522" s="38"/>
      <c r="AL522" s="38"/>
    </row>
    <row r="523" spans="1:38">
      <c r="A523" s="71"/>
      <c r="B523" s="71"/>
      <c r="C523" s="38"/>
      <c r="D523" s="71"/>
      <c r="E523" s="38"/>
      <c r="F523" s="71"/>
      <c r="G523" s="38"/>
      <c r="H523" s="71"/>
      <c r="I523" s="38"/>
      <c r="J523" s="38"/>
      <c r="K523" s="38"/>
      <c r="L523" s="38"/>
      <c r="M523" s="38"/>
      <c r="N523" s="38"/>
      <c r="O523" s="38"/>
      <c r="P523" s="38"/>
      <c r="Q523" s="38"/>
      <c r="R523" s="38"/>
      <c r="S523" s="38"/>
      <c r="AC523" s="38"/>
      <c r="AD523" s="38"/>
      <c r="AE523" s="38"/>
      <c r="AF523" s="38"/>
      <c r="AG523" s="38"/>
      <c r="AH523" s="38"/>
      <c r="AI523" s="38"/>
      <c r="AJ523" s="38"/>
      <c r="AK523" s="38"/>
      <c r="AL523" s="38"/>
    </row>
    <row r="524" spans="1:38">
      <c r="A524" s="71"/>
      <c r="B524" s="71"/>
      <c r="C524" s="38"/>
      <c r="D524" s="71"/>
      <c r="E524" s="38"/>
      <c r="F524" s="71"/>
      <c r="G524" s="38"/>
      <c r="H524" s="71"/>
      <c r="I524" s="38"/>
      <c r="J524" s="38"/>
      <c r="K524" s="38"/>
      <c r="L524" s="38"/>
      <c r="M524" s="38"/>
      <c r="N524" s="38"/>
      <c r="O524" s="38"/>
      <c r="P524" s="38"/>
      <c r="Q524" s="38"/>
      <c r="R524" s="38"/>
      <c r="S524" s="38"/>
      <c r="AC524" s="38"/>
      <c r="AD524" s="38"/>
      <c r="AE524" s="38"/>
      <c r="AF524" s="38"/>
      <c r="AG524" s="38"/>
      <c r="AH524" s="38"/>
      <c r="AI524" s="38"/>
      <c r="AJ524" s="38"/>
      <c r="AK524" s="38"/>
      <c r="AL524" s="38"/>
    </row>
    <row r="525" spans="1:38">
      <c r="A525" s="71"/>
      <c r="B525" s="71"/>
      <c r="C525" s="38"/>
      <c r="D525" s="71"/>
      <c r="E525" s="38"/>
      <c r="F525" s="71"/>
      <c r="G525" s="38"/>
      <c r="H525" s="71"/>
      <c r="I525" s="38"/>
      <c r="J525" s="38"/>
      <c r="K525" s="38"/>
      <c r="L525" s="38"/>
      <c r="M525" s="38"/>
      <c r="N525" s="38"/>
      <c r="O525" s="38"/>
      <c r="P525" s="38"/>
      <c r="Q525" s="38"/>
      <c r="R525" s="38"/>
      <c r="S525" s="38"/>
      <c r="AC525" s="38"/>
      <c r="AD525" s="38"/>
      <c r="AE525" s="38"/>
      <c r="AF525" s="38"/>
      <c r="AG525" s="38"/>
      <c r="AH525" s="38"/>
      <c r="AI525" s="38"/>
      <c r="AJ525" s="38"/>
      <c r="AK525" s="38"/>
      <c r="AL525" s="38"/>
    </row>
    <row r="526" spans="1:38">
      <c r="A526" s="71"/>
      <c r="B526" s="71"/>
      <c r="C526" s="38"/>
      <c r="D526" s="71"/>
      <c r="E526" s="38"/>
      <c r="F526" s="71"/>
      <c r="G526" s="38"/>
      <c r="H526" s="71"/>
      <c r="I526" s="38"/>
      <c r="J526" s="38"/>
      <c r="K526" s="38"/>
      <c r="L526" s="38"/>
      <c r="M526" s="38"/>
      <c r="N526" s="38"/>
      <c r="O526" s="38"/>
      <c r="P526" s="38"/>
      <c r="Q526" s="38"/>
      <c r="R526" s="38"/>
      <c r="S526" s="38"/>
      <c r="AC526" s="38"/>
      <c r="AD526" s="38"/>
      <c r="AE526" s="38"/>
      <c r="AF526" s="38"/>
      <c r="AG526" s="38"/>
      <c r="AH526" s="38"/>
      <c r="AI526" s="38"/>
      <c r="AJ526" s="38"/>
      <c r="AK526" s="38"/>
      <c r="AL526" s="38"/>
    </row>
    <row r="527" spans="1:38">
      <c r="A527" s="71"/>
      <c r="B527" s="71"/>
      <c r="C527" s="38"/>
      <c r="D527" s="71"/>
      <c r="E527" s="38"/>
      <c r="F527" s="71"/>
      <c r="G527" s="38"/>
      <c r="H527" s="71"/>
      <c r="I527" s="38"/>
      <c r="J527" s="38"/>
      <c r="K527" s="38"/>
      <c r="L527" s="38"/>
      <c r="M527" s="38"/>
      <c r="N527" s="38"/>
      <c r="O527" s="38"/>
      <c r="P527" s="38"/>
      <c r="Q527" s="38"/>
      <c r="R527" s="38"/>
      <c r="S527" s="38"/>
      <c r="AC527" s="38"/>
      <c r="AD527" s="38"/>
      <c r="AE527" s="38"/>
      <c r="AF527" s="38"/>
      <c r="AG527" s="38"/>
      <c r="AH527" s="38"/>
      <c r="AI527" s="38"/>
      <c r="AJ527" s="38"/>
      <c r="AK527" s="38"/>
      <c r="AL527" s="38"/>
    </row>
    <row r="528" spans="1:38">
      <c r="A528" s="71"/>
      <c r="B528" s="71"/>
      <c r="C528" s="38"/>
      <c r="D528" s="71"/>
      <c r="E528" s="38"/>
      <c r="F528" s="71"/>
      <c r="G528" s="38"/>
      <c r="H528" s="71"/>
      <c r="I528" s="38"/>
      <c r="J528" s="38"/>
      <c r="K528" s="38"/>
      <c r="L528" s="38"/>
      <c r="M528" s="38"/>
      <c r="N528" s="38"/>
      <c r="O528" s="38"/>
      <c r="P528" s="38"/>
      <c r="Q528" s="38"/>
      <c r="R528" s="38"/>
      <c r="S528" s="38"/>
      <c r="AC528" s="38"/>
      <c r="AD528" s="38"/>
      <c r="AE528" s="38"/>
      <c r="AF528" s="38"/>
      <c r="AG528" s="38"/>
      <c r="AH528" s="38"/>
      <c r="AI528" s="38"/>
      <c r="AJ528" s="38"/>
      <c r="AK528" s="38"/>
      <c r="AL528" s="38"/>
    </row>
    <row r="529" spans="1:38">
      <c r="A529" s="71"/>
      <c r="B529" s="71"/>
      <c r="C529" s="38"/>
      <c r="D529" s="71"/>
      <c r="E529" s="38"/>
      <c r="F529" s="71"/>
      <c r="G529" s="38"/>
      <c r="H529" s="71"/>
      <c r="I529" s="38"/>
      <c r="J529" s="38"/>
      <c r="K529" s="38"/>
      <c r="L529" s="38"/>
      <c r="M529" s="38"/>
      <c r="N529" s="38"/>
      <c r="O529" s="38"/>
      <c r="P529" s="38"/>
      <c r="Q529" s="38"/>
      <c r="R529" s="38"/>
      <c r="S529" s="38"/>
      <c r="AC529" s="38"/>
      <c r="AD529" s="38"/>
      <c r="AE529" s="38"/>
      <c r="AF529" s="38"/>
      <c r="AG529" s="38"/>
      <c r="AH529" s="38"/>
      <c r="AI529" s="38"/>
      <c r="AJ529" s="38"/>
      <c r="AK529" s="38"/>
      <c r="AL529" s="38"/>
    </row>
    <row r="530" spans="1:38">
      <c r="A530" s="71"/>
      <c r="B530" s="71"/>
      <c r="C530" s="38"/>
      <c r="D530" s="71"/>
      <c r="E530" s="38"/>
      <c r="F530" s="71"/>
      <c r="G530" s="38"/>
      <c r="H530" s="71"/>
      <c r="I530" s="38"/>
      <c r="J530" s="38"/>
      <c r="K530" s="38"/>
      <c r="L530" s="38"/>
      <c r="M530" s="38"/>
      <c r="N530" s="38"/>
      <c r="O530" s="38"/>
      <c r="P530" s="38"/>
      <c r="Q530" s="38"/>
      <c r="R530" s="38"/>
      <c r="S530" s="38"/>
      <c r="AC530" s="38"/>
      <c r="AD530" s="38"/>
      <c r="AE530" s="38"/>
      <c r="AF530" s="38"/>
      <c r="AG530" s="38"/>
      <c r="AH530" s="38"/>
      <c r="AI530" s="38"/>
      <c r="AJ530" s="38"/>
      <c r="AK530" s="38"/>
      <c r="AL530" s="38"/>
    </row>
    <row r="531" spans="1:38">
      <c r="A531" s="71"/>
      <c r="B531" s="71"/>
      <c r="C531" s="38"/>
      <c r="D531" s="71"/>
      <c r="E531" s="38"/>
      <c r="F531" s="71"/>
      <c r="G531" s="38"/>
      <c r="H531" s="71"/>
      <c r="I531" s="38"/>
      <c r="J531" s="38"/>
      <c r="K531" s="38"/>
      <c r="L531" s="38"/>
      <c r="M531" s="38"/>
      <c r="N531" s="38"/>
      <c r="O531" s="38"/>
      <c r="P531" s="38"/>
      <c r="Q531" s="38"/>
      <c r="R531" s="38"/>
      <c r="S531" s="38"/>
      <c r="AC531" s="38"/>
      <c r="AD531" s="38"/>
      <c r="AE531" s="38"/>
      <c r="AF531" s="38"/>
      <c r="AG531" s="38"/>
      <c r="AH531" s="38"/>
      <c r="AI531" s="38"/>
      <c r="AJ531" s="38"/>
      <c r="AK531" s="38"/>
      <c r="AL531" s="38"/>
    </row>
    <row r="532" spans="1:38">
      <c r="A532" s="71"/>
      <c r="B532" s="71"/>
      <c r="C532" s="38"/>
      <c r="D532" s="71"/>
      <c r="E532" s="38"/>
      <c r="F532" s="71"/>
      <c r="G532" s="38"/>
      <c r="H532" s="71"/>
      <c r="I532" s="38"/>
      <c r="J532" s="38"/>
      <c r="K532" s="38"/>
      <c r="L532" s="38"/>
      <c r="M532" s="38"/>
      <c r="N532" s="38"/>
      <c r="O532" s="38"/>
      <c r="P532" s="38"/>
      <c r="Q532" s="38"/>
      <c r="R532" s="38"/>
      <c r="S532" s="38"/>
      <c r="AC532" s="38"/>
      <c r="AD532" s="38"/>
      <c r="AE532" s="38"/>
      <c r="AF532" s="38"/>
      <c r="AG532" s="38"/>
      <c r="AH532" s="38"/>
      <c r="AI532" s="38"/>
      <c r="AJ532" s="38"/>
      <c r="AK532" s="38"/>
      <c r="AL532" s="38"/>
    </row>
    <row r="533" spans="1:38">
      <c r="A533" s="71"/>
      <c r="B533" s="71"/>
      <c r="C533" s="38"/>
      <c r="D533" s="71"/>
      <c r="E533" s="38"/>
      <c r="F533" s="71"/>
      <c r="G533" s="38"/>
      <c r="H533" s="71"/>
      <c r="I533" s="38"/>
      <c r="J533" s="38"/>
      <c r="K533" s="38"/>
      <c r="L533" s="38"/>
      <c r="M533" s="38"/>
      <c r="N533" s="38"/>
      <c r="O533" s="38"/>
      <c r="P533" s="38"/>
      <c r="Q533" s="38"/>
      <c r="R533" s="38"/>
      <c r="S533" s="38"/>
      <c r="AC533" s="38"/>
      <c r="AD533" s="38"/>
      <c r="AE533" s="38"/>
      <c r="AF533" s="38"/>
      <c r="AG533" s="38"/>
      <c r="AH533" s="38"/>
      <c r="AI533" s="38"/>
      <c r="AJ533" s="38"/>
      <c r="AK533" s="38"/>
      <c r="AL533" s="38"/>
    </row>
    <row r="534" spans="1:38">
      <c r="A534" s="71"/>
      <c r="B534" s="71"/>
      <c r="C534" s="38"/>
      <c r="D534" s="71"/>
      <c r="E534" s="38"/>
      <c r="F534" s="71"/>
      <c r="G534" s="38"/>
      <c r="H534" s="71"/>
      <c r="I534" s="38"/>
      <c r="J534" s="38"/>
      <c r="K534" s="38"/>
      <c r="L534" s="38"/>
      <c r="M534" s="38"/>
      <c r="N534" s="38"/>
      <c r="O534" s="38"/>
      <c r="P534" s="38"/>
      <c r="Q534" s="38"/>
      <c r="R534" s="38"/>
      <c r="S534" s="38"/>
      <c r="AC534" s="38"/>
      <c r="AD534" s="38"/>
      <c r="AE534" s="38"/>
      <c r="AF534" s="38"/>
      <c r="AG534" s="38"/>
      <c r="AH534" s="38"/>
      <c r="AI534" s="38"/>
      <c r="AJ534" s="38"/>
      <c r="AK534" s="38"/>
      <c r="AL534" s="38"/>
    </row>
    <row r="535" spans="1:38">
      <c r="A535" s="71"/>
      <c r="B535" s="71"/>
      <c r="C535" s="38"/>
      <c r="D535" s="71"/>
      <c r="E535" s="38"/>
      <c r="F535" s="71"/>
      <c r="G535" s="38"/>
      <c r="H535" s="71"/>
      <c r="I535" s="38"/>
      <c r="J535" s="38"/>
      <c r="K535" s="38"/>
      <c r="L535" s="38"/>
      <c r="M535" s="38"/>
      <c r="N535" s="38"/>
      <c r="O535" s="38"/>
      <c r="P535" s="38"/>
      <c r="Q535" s="38"/>
      <c r="R535" s="38"/>
      <c r="S535" s="38"/>
      <c r="AC535" s="38"/>
      <c r="AD535" s="38"/>
      <c r="AE535" s="38"/>
      <c r="AF535" s="38"/>
      <c r="AG535" s="38"/>
      <c r="AH535" s="38"/>
      <c r="AI535" s="38"/>
      <c r="AJ535" s="38"/>
      <c r="AK535" s="38"/>
      <c r="AL535" s="38"/>
    </row>
    <row r="536" spans="1:38">
      <c r="A536" s="71"/>
      <c r="B536" s="71"/>
      <c r="C536" s="38"/>
      <c r="D536" s="71"/>
      <c r="E536" s="38"/>
      <c r="F536" s="71"/>
      <c r="G536" s="38"/>
      <c r="H536" s="71"/>
      <c r="I536" s="38"/>
      <c r="J536" s="38"/>
      <c r="K536" s="38"/>
      <c r="L536" s="38"/>
      <c r="M536" s="38"/>
      <c r="N536" s="38"/>
      <c r="O536" s="38"/>
      <c r="P536" s="38"/>
      <c r="Q536" s="38"/>
      <c r="R536" s="38"/>
      <c r="S536" s="38"/>
      <c r="AC536" s="38"/>
      <c r="AD536" s="38"/>
      <c r="AE536" s="38"/>
      <c r="AF536" s="38"/>
      <c r="AG536" s="38"/>
      <c r="AH536" s="38"/>
      <c r="AI536" s="38"/>
      <c r="AJ536" s="38"/>
      <c r="AK536" s="38"/>
      <c r="AL536" s="38"/>
    </row>
    <row r="537" spans="1:38">
      <c r="A537" s="71"/>
      <c r="B537" s="71"/>
      <c r="C537" s="38"/>
      <c r="D537" s="71"/>
      <c r="E537" s="38"/>
      <c r="F537" s="71"/>
      <c r="G537" s="38"/>
      <c r="H537" s="71"/>
      <c r="I537" s="38"/>
      <c r="J537" s="38"/>
      <c r="K537" s="38"/>
      <c r="L537" s="38"/>
      <c r="M537" s="38"/>
      <c r="N537" s="38"/>
      <c r="O537" s="38"/>
      <c r="P537" s="38"/>
      <c r="Q537" s="38"/>
      <c r="R537" s="38"/>
      <c r="S537" s="38"/>
      <c r="AC537" s="38"/>
      <c r="AD537" s="38"/>
      <c r="AE537" s="38"/>
      <c r="AF537" s="38"/>
      <c r="AG537" s="38"/>
      <c r="AH537" s="38"/>
      <c r="AI537" s="38"/>
      <c r="AJ537" s="38"/>
      <c r="AK537" s="38"/>
      <c r="AL537" s="38"/>
    </row>
    <row r="538" spans="1:38">
      <c r="A538" s="71"/>
      <c r="B538" s="71"/>
      <c r="C538" s="38"/>
      <c r="D538" s="71"/>
      <c r="E538" s="38"/>
      <c r="F538" s="71"/>
      <c r="G538" s="38"/>
      <c r="H538" s="71"/>
      <c r="I538" s="38"/>
      <c r="J538" s="38"/>
      <c r="K538" s="38"/>
      <c r="L538" s="38"/>
      <c r="M538" s="38"/>
      <c r="N538" s="38"/>
      <c r="O538" s="38"/>
      <c r="P538" s="38"/>
      <c r="Q538" s="38"/>
      <c r="R538" s="38"/>
      <c r="S538" s="38"/>
      <c r="AC538" s="38"/>
      <c r="AD538" s="38"/>
      <c r="AE538" s="38"/>
      <c r="AF538" s="38"/>
      <c r="AG538" s="38"/>
      <c r="AH538" s="38"/>
      <c r="AI538" s="38"/>
      <c r="AJ538" s="38"/>
      <c r="AK538" s="38"/>
      <c r="AL538" s="38"/>
    </row>
    <row r="539" spans="1:38">
      <c r="A539" s="71"/>
      <c r="B539" s="71"/>
      <c r="C539" s="38"/>
      <c r="D539" s="71"/>
      <c r="E539" s="38"/>
      <c r="F539" s="71"/>
      <c r="G539" s="38"/>
      <c r="H539" s="71"/>
      <c r="I539" s="38"/>
      <c r="J539" s="38"/>
      <c r="K539" s="38"/>
      <c r="L539" s="38"/>
      <c r="M539" s="38"/>
      <c r="N539" s="38"/>
      <c r="O539" s="38"/>
      <c r="P539" s="38"/>
      <c r="Q539" s="38"/>
      <c r="R539" s="38"/>
      <c r="S539" s="38"/>
      <c r="AC539" s="38"/>
      <c r="AD539" s="38"/>
      <c r="AE539" s="38"/>
      <c r="AF539" s="38"/>
      <c r="AG539" s="38"/>
      <c r="AH539" s="38"/>
      <c r="AI539" s="38"/>
      <c r="AJ539" s="38"/>
      <c r="AK539" s="38"/>
      <c r="AL539" s="38"/>
    </row>
    <row r="540" spans="1:38">
      <c r="A540" s="71"/>
      <c r="B540" s="71"/>
      <c r="C540" s="38"/>
      <c r="D540" s="71"/>
      <c r="E540" s="38"/>
      <c r="F540" s="71"/>
      <c r="G540" s="38"/>
      <c r="H540" s="71"/>
      <c r="I540" s="38"/>
      <c r="J540" s="38"/>
      <c r="K540" s="38"/>
      <c r="L540" s="38"/>
      <c r="M540" s="38"/>
      <c r="N540" s="38"/>
      <c r="O540" s="38"/>
      <c r="P540" s="38"/>
      <c r="Q540" s="38"/>
      <c r="R540" s="38"/>
      <c r="S540" s="38"/>
      <c r="AC540" s="38"/>
      <c r="AD540" s="38"/>
      <c r="AE540" s="38"/>
      <c r="AF540" s="38"/>
      <c r="AG540" s="38"/>
      <c r="AH540" s="38"/>
      <c r="AI540" s="38"/>
      <c r="AJ540" s="38"/>
      <c r="AK540" s="38"/>
      <c r="AL540" s="38"/>
    </row>
    <row r="541" spans="1:38">
      <c r="A541" s="71"/>
      <c r="B541" s="71"/>
      <c r="C541" s="38"/>
      <c r="D541" s="71"/>
      <c r="E541" s="38"/>
      <c r="F541" s="71"/>
      <c r="G541" s="38"/>
      <c r="H541" s="71"/>
      <c r="I541" s="38"/>
      <c r="J541" s="38"/>
      <c r="K541" s="38"/>
      <c r="L541" s="38"/>
      <c r="M541" s="38"/>
      <c r="N541" s="38"/>
      <c r="O541" s="38"/>
      <c r="P541" s="38"/>
      <c r="Q541" s="38"/>
      <c r="R541" s="38"/>
      <c r="S541" s="38"/>
      <c r="AC541" s="38"/>
      <c r="AD541" s="38"/>
      <c r="AE541" s="38"/>
      <c r="AF541" s="38"/>
      <c r="AG541" s="38"/>
      <c r="AH541" s="38"/>
      <c r="AI541" s="38"/>
      <c r="AJ541" s="38"/>
      <c r="AK541" s="38"/>
      <c r="AL541" s="38"/>
    </row>
    <row r="542" spans="1:38">
      <c r="A542" s="71"/>
      <c r="B542" s="71"/>
      <c r="C542" s="38"/>
      <c r="D542" s="71"/>
      <c r="E542" s="38"/>
      <c r="F542" s="71"/>
      <c r="G542" s="38"/>
      <c r="H542" s="71"/>
      <c r="I542" s="38"/>
      <c r="J542" s="38"/>
      <c r="K542" s="38"/>
      <c r="L542" s="38"/>
      <c r="M542" s="38"/>
      <c r="N542" s="38"/>
      <c r="O542" s="38"/>
      <c r="P542" s="38"/>
      <c r="Q542" s="38"/>
      <c r="R542" s="38"/>
      <c r="S542" s="38"/>
      <c r="AC542" s="38"/>
      <c r="AD542" s="38"/>
      <c r="AE542" s="38"/>
      <c r="AF542" s="38"/>
      <c r="AG542" s="38"/>
      <c r="AH542" s="38"/>
      <c r="AI542" s="38"/>
      <c r="AJ542" s="38"/>
      <c r="AK542" s="38"/>
      <c r="AL542" s="38"/>
    </row>
    <row r="543" spans="1:38">
      <c r="A543" s="71"/>
      <c r="B543" s="71"/>
      <c r="C543" s="38"/>
      <c r="D543" s="71"/>
      <c r="E543" s="38"/>
      <c r="F543" s="71"/>
      <c r="G543" s="38"/>
      <c r="H543" s="71"/>
      <c r="I543" s="38"/>
      <c r="J543" s="38"/>
      <c r="K543" s="38"/>
      <c r="L543" s="38"/>
      <c r="M543" s="38"/>
      <c r="N543" s="38"/>
      <c r="O543" s="38"/>
      <c r="P543" s="38"/>
      <c r="Q543" s="38"/>
      <c r="R543" s="38"/>
      <c r="S543" s="38"/>
      <c r="AC543" s="38"/>
      <c r="AD543" s="38"/>
      <c r="AE543" s="38"/>
      <c r="AF543" s="38"/>
      <c r="AG543" s="38"/>
      <c r="AH543" s="38"/>
      <c r="AI543" s="38"/>
      <c r="AJ543" s="38"/>
      <c r="AK543" s="38"/>
      <c r="AL543" s="38"/>
    </row>
    <row r="544" spans="1:38">
      <c r="A544" s="71"/>
      <c r="B544" s="71"/>
      <c r="C544" s="38"/>
      <c r="D544" s="71"/>
      <c r="E544" s="38"/>
      <c r="F544" s="71"/>
      <c r="G544" s="38"/>
      <c r="H544" s="71"/>
      <c r="I544" s="38"/>
      <c r="J544" s="38"/>
      <c r="K544" s="38"/>
      <c r="L544" s="38"/>
      <c r="M544" s="38"/>
      <c r="N544" s="38"/>
      <c r="O544" s="38"/>
      <c r="P544" s="38"/>
      <c r="Q544" s="38"/>
      <c r="R544" s="38"/>
      <c r="S544" s="38"/>
      <c r="AC544" s="38"/>
      <c r="AD544" s="38"/>
      <c r="AE544" s="38"/>
      <c r="AF544" s="38"/>
      <c r="AG544" s="38"/>
      <c r="AH544" s="38"/>
      <c r="AI544" s="38"/>
      <c r="AJ544" s="38"/>
      <c r="AK544" s="38"/>
      <c r="AL544" s="38"/>
    </row>
    <row r="545" spans="1:38">
      <c r="A545" s="71"/>
      <c r="B545" s="71"/>
      <c r="C545" s="38"/>
      <c r="D545" s="71"/>
      <c r="E545" s="38"/>
      <c r="F545" s="71"/>
      <c r="G545" s="38"/>
      <c r="H545" s="71"/>
      <c r="I545" s="38"/>
      <c r="J545" s="38"/>
      <c r="K545" s="38"/>
      <c r="L545" s="38"/>
      <c r="M545" s="38"/>
      <c r="N545" s="38"/>
      <c r="O545" s="38"/>
      <c r="P545" s="38"/>
      <c r="Q545" s="38"/>
      <c r="R545" s="38"/>
      <c r="S545" s="38"/>
      <c r="AC545" s="38"/>
      <c r="AD545" s="38"/>
      <c r="AE545" s="38"/>
      <c r="AF545" s="38"/>
      <c r="AG545" s="38"/>
      <c r="AH545" s="38"/>
      <c r="AI545" s="38"/>
      <c r="AJ545" s="38"/>
      <c r="AK545" s="38"/>
      <c r="AL545" s="38"/>
    </row>
    <row r="546" spans="1:38">
      <c r="A546" s="71"/>
      <c r="B546" s="71"/>
      <c r="C546" s="38"/>
      <c r="D546" s="71"/>
      <c r="E546" s="38"/>
      <c r="F546" s="71"/>
      <c r="G546" s="38"/>
      <c r="H546" s="71"/>
      <c r="I546" s="38"/>
      <c r="J546" s="38"/>
      <c r="K546" s="38"/>
      <c r="L546" s="38"/>
      <c r="M546" s="38"/>
      <c r="N546" s="38"/>
      <c r="O546" s="38"/>
      <c r="P546" s="38"/>
      <c r="Q546" s="38"/>
      <c r="R546" s="38"/>
      <c r="S546" s="38"/>
      <c r="AC546" s="38"/>
      <c r="AD546" s="38"/>
      <c r="AE546" s="38"/>
      <c r="AF546" s="38"/>
      <c r="AG546" s="38"/>
      <c r="AH546" s="38"/>
      <c r="AI546" s="38"/>
      <c r="AJ546" s="38"/>
      <c r="AK546" s="38"/>
      <c r="AL546" s="38"/>
    </row>
    <row r="547" spans="1:38">
      <c r="A547" s="71"/>
      <c r="B547" s="71"/>
      <c r="C547" s="38"/>
      <c r="D547" s="71"/>
      <c r="E547" s="38"/>
      <c r="F547" s="71"/>
      <c r="G547" s="38"/>
      <c r="H547" s="71"/>
      <c r="I547" s="38"/>
      <c r="J547" s="38"/>
      <c r="K547" s="38"/>
      <c r="L547" s="38"/>
      <c r="M547" s="38"/>
      <c r="N547" s="38"/>
      <c r="O547" s="38"/>
      <c r="P547" s="38"/>
      <c r="Q547" s="38"/>
      <c r="R547" s="38"/>
      <c r="S547" s="38"/>
      <c r="AC547" s="38"/>
      <c r="AD547" s="38"/>
      <c r="AE547" s="38"/>
      <c r="AF547" s="38"/>
      <c r="AG547" s="38"/>
      <c r="AH547" s="38"/>
      <c r="AI547" s="38"/>
      <c r="AJ547" s="38"/>
      <c r="AK547" s="38"/>
      <c r="AL547" s="38"/>
    </row>
    <row r="548" spans="1:38">
      <c r="A548" s="71"/>
      <c r="B548" s="71"/>
      <c r="C548" s="38"/>
      <c r="D548" s="71"/>
      <c r="E548" s="38"/>
      <c r="F548" s="71"/>
      <c r="G548" s="38"/>
      <c r="H548" s="71"/>
      <c r="I548" s="38"/>
      <c r="J548" s="38"/>
      <c r="K548" s="38"/>
      <c r="L548" s="38"/>
      <c r="M548" s="38"/>
      <c r="N548" s="38"/>
      <c r="O548" s="38"/>
      <c r="P548" s="38"/>
      <c r="Q548" s="38"/>
      <c r="R548" s="38"/>
      <c r="S548" s="38"/>
      <c r="AC548" s="38"/>
      <c r="AD548" s="38"/>
      <c r="AE548" s="38"/>
      <c r="AF548" s="38"/>
      <c r="AG548" s="38"/>
      <c r="AH548" s="38"/>
      <c r="AI548" s="38"/>
      <c r="AJ548" s="38"/>
      <c r="AK548" s="38"/>
      <c r="AL548" s="38"/>
    </row>
    <row r="549" spans="1:38">
      <c r="A549" s="71"/>
      <c r="B549" s="71"/>
      <c r="C549" s="38"/>
      <c r="D549" s="71"/>
      <c r="E549" s="38"/>
      <c r="F549" s="71"/>
      <c r="G549" s="38"/>
      <c r="H549" s="71"/>
      <c r="I549" s="38"/>
      <c r="J549" s="38"/>
      <c r="K549" s="38"/>
      <c r="L549" s="38"/>
      <c r="M549" s="38"/>
      <c r="N549" s="38"/>
      <c r="O549" s="38"/>
      <c r="P549" s="38"/>
      <c r="Q549" s="38"/>
      <c r="R549" s="38"/>
      <c r="S549" s="38"/>
      <c r="AC549" s="38"/>
      <c r="AD549" s="38"/>
      <c r="AE549" s="38"/>
      <c r="AF549" s="38"/>
      <c r="AG549" s="38"/>
      <c r="AH549" s="38"/>
      <c r="AI549" s="38"/>
      <c r="AJ549" s="38"/>
      <c r="AK549" s="38"/>
      <c r="AL549" s="38"/>
    </row>
    <row r="550" spans="1:38">
      <c r="A550" s="71"/>
      <c r="B550" s="71"/>
      <c r="C550" s="38"/>
      <c r="D550" s="71"/>
      <c r="E550" s="38"/>
      <c r="F550" s="71"/>
      <c r="G550" s="38"/>
      <c r="H550" s="71"/>
      <c r="I550" s="38"/>
      <c r="J550" s="38"/>
      <c r="K550" s="38"/>
      <c r="L550" s="38"/>
      <c r="M550" s="38"/>
      <c r="N550" s="38"/>
      <c r="O550" s="38"/>
      <c r="P550" s="38"/>
      <c r="Q550" s="38"/>
      <c r="R550" s="38"/>
      <c r="S550" s="38"/>
      <c r="AC550" s="38"/>
      <c r="AD550" s="38"/>
      <c r="AE550" s="38"/>
      <c r="AF550" s="38"/>
      <c r="AG550" s="38"/>
      <c r="AH550" s="38"/>
      <c r="AI550" s="38"/>
      <c r="AJ550" s="38"/>
      <c r="AK550" s="38"/>
      <c r="AL550" s="38"/>
    </row>
    <row r="551" spans="1:38">
      <c r="A551" s="71"/>
      <c r="B551" s="71"/>
      <c r="C551" s="38"/>
      <c r="D551" s="71"/>
      <c r="E551" s="38"/>
      <c r="F551" s="71"/>
      <c r="G551" s="38"/>
      <c r="H551" s="71"/>
      <c r="I551" s="38"/>
      <c r="J551" s="38"/>
      <c r="K551" s="38"/>
      <c r="L551" s="38"/>
      <c r="M551" s="38"/>
      <c r="N551" s="38"/>
      <c r="O551" s="38"/>
      <c r="P551" s="38"/>
      <c r="Q551" s="38"/>
      <c r="R551" s="38"/>
      <c r="S551" s="38"/>
      <c r="AC551" s="38"/>
      <c r="AD551" s="38"/>
      <c r="AE551" s="38"/>
      <c r="AF551" s="38"/>
      <c r="AG551" s="38"/>
      <c r="AH551" s="38"/>
      <c r="AI551" s="38"/>
      <c r="AJ551" s="38"/>
      <c r="AK551" s="38"/>
      <c r="AL551" s="38"/>
    </row>
    <row r="552" spans="1:38">
      <c r="A552" s="71"/>
      <c r="B552" s="71"/>
      <c r="C552" s="38"/>
      <c r="D552" s="71"/>
      <c r="E552" s="38"/>
      <c r="F552" s="71"/>
      <c r="G552" s="38"/>
      <c r="H552" s="71"/>
      <c r="I552" s="38"/>
      <c r="J552" s="38"/>
      <c r="K552" s="38"/>
      <c r="L552" s="38"/>
      <c r="M552" s="38"/>
      <c r="N552" s="38"/>
      <c r="O552" s="38"/>
      <c r="P552" s="38"/>
      <c r="Q552" s="38"/>
      <c r="R552" s="38"/>
      <c r="S552" s="38"/>
      <c r="AC552" s="38"/>
      <c r="AD552" s="38"/>
      <c r="AE552" s="38"/>
      <c r="AF552" s="38"/>
      <c r="AG552" s="38"/>
      <c r="AH552" s="38"/>
      <c r="AI552" s="38"/>
      <c r="AJ552" s="38"/>
      <c r="AK552" s="38"/>
      <c r="AL552" s="38"/>
    </row>
    <row r="553" spans="1:38">
      <c r="A553" s="71"/>
      <c r="B553" s="71"/>
      <c r="C553" s="38"/>
      <c r="D553" s="71"/>
      <c r="E553" s="38"/>
      <c r="F553" s="71"/>
      <c r="G553" s="38"/>
      <c r="H553" s="71"/>
      <c r="I553" s="38"/>
      <c r="J553" s="38"/>
      <c r="K553" s="38"/>
      <c r="L553" s="38"/>
      <c r="M553" s="38"/>
      <c r="N553" s="38"/>
      <c r="O553" s="38"/>
      <c r="P553" s="38"/>
      <c r="Q553" s="38"/>
      <c r="R553" s="38"/>
      <c r="S553" s="38"/>
      <c r="AC553" s="38"/>
      <c r="AD553" s="38"/>
      <c r="AE553" s="38"/>
      <c r="AF553" s="38"/>
      <c r="AG553" s="38"/>
      <c r="AH553" s="38"/>
      <c r="AI553" s="38"/>
      <c r="AJ553" s="38"/>
      <c r="AK553" s="38"/>
      <c r="AL553" s="38"/>
    </row>
    <row r="554" spans="1:38">
      <c r="A554" s="71"/>
      <c r="B554" s="71"/>
      <c r="C554" s="38"/>
      <c r="D554" s="71"/>
      <c r="E554" s="38"/>
      <c r="F554" s="71"/>
      <c r="G554" s="38"/>
      <c r="H554" s="71"/>
      <c r="I554" s="38"/>
      <c r="J554" s="38"/>
      <c r="K554" s="38"/>
      <c r="L554" s="38"/>
      <c r="M554" s="38"/>
      <c r="N554" s="38"/>
      <c r="O554" s="38"/>
      <c r="P554" s="38"/>
      <c r="Q554" s="38"/>
      <c r="R554" s="38"/>
      <c r="S554" s="38"/>
      <c r="AC554" s="38"/>
      <c r="AD554" s="38"/>
      <c r="AE554" s="38"/>
      <c r="AF554" s="38"/>
      <c r="AG554" s="38"/>
      <c r="AH554" s="38"/>
      <c r="AI554" s="38"/>
      <c r="AJ554" s="38"/>
      <c r="AK554" s="38"/>
      <c r="AL554" s="38"/>
    </row>
    <row r="555" spans="1:38">
      <c r="A555" s="71"/>
      <c r="B555" s="71"/>
      <c r="C555" s="38"/>
      <c r="D555" s="71"/>
      <c r="E555" s="38"/>
      <c r="F555" s="71"/>
      <c r="G555" s="38"/>
      <c r="H555" s="71"/>
      <c r="I555" s="38"/>
      <c r="J555" s="38"/>
      <c r="K555" s="38"/>
      <c r="L555" s="38"/>
      <c r="M555" s="38"/>
      <c r="N555" s="38"/>
      <c r="O555" s="38"/>
      <c r="P555" s="38"/>
      <c r="Q555" s="38"/>
      <c r="R555" s="38"/>
      <c r="S555" s="38"/>
      <c r="AC555" s="38"/>
      <c r="AD555" s="38"/>
      <c r="AE555" s="38"/>
      <c r="AF555" s="38"/>
      <c r="AG555" s="38"/>
      <c r="AH555" s="38"/>
      <c r="AI555" s="38"/>
      <c r="AJ555" s="38"/>
      <c r="AK555" s="38"/>
      <c r="AL555" s="38"/>
    </row>
    <row r="556" spans="1:38">
      <c r="A556" s="71"/>
      <c r="B556" s="71"/>
      <c r="C556" s="38"/>
      <c r="D556" s="71"/>
      <c r="E556" s="38"/>
      <c r="F556" s="71"/>
      <c r="G556" s="38"/>
      <c r="H556" s="71"/>
      <c r="I556" s="38"/>
      <c r="J556" s="38"/>
      <c r="K556" s="38"/>
      <c r="L556" s="38"/>
      <c r="M556" s="38"/>
      <c r="N556" s="38"/>
      <c r="O556" s="38"/>
      <c r="P556" s="38"/>
      <c r="Q556" s="38"/>
      <c r="R556" s="38"/>
      <c r="S556" s="38"/>
      <c r="AC556" s="38"/>
      <c r="AD556" s="38"/>
      <c r="AE556" s="38"/>
      <c r="AF556" s="38"/>
      <c r="AG556" s="38"/>
      <c r="AH556" s="38"/>
      <c r="AI556" s="38"/>
      <c r="AJ556" s="38"/>
      <c r="AK556" s="38"/>
      <c r="AL556" s="38"/>
    </row>
    <row r="557" spans="1:38">
      <c r="A557" s="71"/>
      <c r="B557" s="71"/>
      <c r="C557" s="38"/>
      <c r="D557" s="71"/>
      <c r="E557" s="38"/>
      <c r="F557" s="71"/>
      <c r="G557" s="38"/>
      <c r="H557" s="71"/>
      <c r="I557" s="38"/>
      <c r="J557" s="38"/>
      <c r="K557" s="38"/>
      <c r="L557" s="38"/>
      <c r="M557" s="38"/>
      <c r="N557" s="38"/>
      <c r="O557" s="38"/>
      <c r="P557" s="38"/>
      <c r="Q557" s="38"/>
      <c r="R557" s="38"/>
      <c r="S557" s="38"/>
      <c r="AC557" s="38"/>
      <c r="AD557" s="38"/>
      <c r="AE557" s="38"/>
      <c r="AF557" s="38"/>
      <c r="AG557" s="38"/>
      <c r="AH557" s="38"/>
      <c r="AI557" s="38"/>
      <c r="AJ557" s="38"/>
      <c r="AK557" s="38"/>
      <c r="AL557" s="38"/>
    </row>
    <row r="558" spans="1:38">
      <c r="A558" s="71"/>
      <c r="B558" s="71"/>
      <c r="C558" s="38"/>
      <c r="D558" s="71"/>
      <c r="E558" s="38"/>
      <c r="F558" s="71"/>
      <c r="G558" s="38"/>
      <c r="H558" s="71"/>
      <c r="I558" s="38"/>
      <c r="J558" s="38"/>
      <c r="K558" s="38"/>
      <c r="L558" s="38"/>
      <c r="M558" s="38"/>
      <c r="N558" s="38"/>
      <c r="O558" s="38"/>
      <c r="P558" s="38"/>
      <c r="Q558" s="38"/>
      <c r="R558" s="38"/>
      <c r="S558" s="38"/>
      <c r="AC558" s="38"/>
      <c r="AD558" s="38"/>
      <c r="AE558" s="38"/>
      <c r="AF558" s="38"/>
      <c r="AG558" s="38"/>
      <c r="AH558" s="38"/>
      <c r="AI558" s="38"/>
      <c r="AJ558" s="38"/>
      <c r="AK558" s="38"/>
      <c r="AL558" s="38"/>
    </row>
    <row r="559" spans="1:38">
      <c r="A559" s="71"/>
      <c r="B559" s="71"/>
      <c r="C559" s="38"/>
      <c r="D559" s="71"/>
      <c r="E559" s="38"/>
      <c r="F559" s="71"/>
      <c r="G559" s="38"/>
      <c r="H559" s="71"/>
      <c r="I559" s="38"/>
      <c r="J559" s="38"/>
      <c r="K559" s="38"/>
      <c r="L559" s="38"/>
      <c r="M559" s="38"/>
      <c r="N559" s="38"/>
      <c r="O559" s="38"/>
      <c r="P559" s="38"/>
      <c r="Q559" s="38"/>
      <c r="R559" s="38"/>
      <c r="S559" s="38"/>
      <c r="AC559" s="38"/>
      <c r="AD559" s="38"/>
      <c r="AE559" s="38"/>
      <c r="AF559" s="38"/>
      <c r="AG559" s="38"/>
      <c r="AH559" s="38"/>
      <c r="AI559" s="38"/>
      <c r="AJ559" s="38"/>
      <c r="AK559" s="38"/>
      <c r="AL559" s="38"/>
    </row>
    <row r="560" spans="1:38">
      <c r="A560" s="71"/>
      <c r="B560" s="71"/>
      <c r="C560" s="38"/>
      <c r="D560" s="71"/>
      <c r="E560" s="38"/>
      <c r="F560" s="71"/>
      <c r="G560" s="38"/>
      <c r="H560" s="71"/>
      <c r="I560" s="38"/>
      <c r="J560" s="38"/>
      <c r="K560" s="38"/>
      <c r="L560" s="38"/>
      <c r="M560" s="38"/>
      <c r="N560" s="38"/>
      <c r="O560" s="38"/>
      <c r="P560" s="38"/>
      <c r="Q560" s="38"/>
      <c r="R560" s="38"/>
      <c r="S560" s="38"/>
      <c r="AC560" s="38"/>
      <c r="AD560" s="38"/>
      <c r="AE560" s="38"/>
      <c r="AF560" s="38"/>
      <c r="AG560" s="38"/>
      <c r="AH560" s="38"/>
      <c r="AI560" s="38"/>
      <c r="AJ560" s="38"/>
      <c r="AK560" s="38"/>
      <c r="AL560" s="38"/>
    </row>
    <row r="561" spans="1:38">
      <c r="A561" s="71"/>
      <c r="B561" s="71"/>
      <c r="C561" s="38"/>
      <c r="D561" s="71"/>
      <c r="E561" s="38"/>
      <c r="F561" s="71"/>
      <c r="G561" s="38"/>
      <c r="H561" s="71"/>
      <c r="I561" s="38"/>
      <c r="J561" s="38"/>
      <c r="K561" s="38"/>
      <c r="L561" s="38"/>
      <c r="M561" s="38"/>
      <c r="N561" s="38"/>
      <c r="O561" s="38"/>
      <c r="P561" s="38"/>
      <c r="Q561" s="38"/>
      <c r="R561" s="38"/>
      <c r="S561" s="38"/>
      <c r="AC561" s="38"/>
      <c r="AD561" s="38"/>
      <c r="AE561" s="38"/>
      <c r="AF561" s="38"/>
      <c r="AG561" s="38"/>
      <c r="AH561" s="38"/>
      <c r="AI561" s="38"/>
      <c r="AJ561" s="38"/>
      <c r="AK561" s="38"/>
      <c r="AL561" s="38"/>
    </row>
    <row r="562" spans="1:38">
      <c r="A562" s="71"/>
      <c r="B562" s="71"/>
      <c r="C562" s="38"/>
      <c r="D562" s="71"/>
      <c r="E562" s="38"/>
      <c r="F562" s="71"/>
      <c r="G562" s="38"/>
      <c r="H562" s="71"/>
      <c r="I562" s="38"/>
      <c r="J562" s="38"/>
      <c r="K562" s="38"/>
      <c r="L562" s="38"/>
      <c r="M562" s="38"/>
      <c r="N562" s="38"/>
      <c r="O562" s="38"/>
      <c r="P562" s="38"/>
      <c r="Q562" s="38"/>
      <c r="R562" s="38"/>
      <c r="S562" s="38"/>
      <c r="AC562" s="38"/>
      <c r="AD562" s="38"/>
      <c r="AE562" s="38"/>
      <c r="AF562" s="38"/>
      <c r="AG562" s="38"/>
      <c r="AH562" s="38"/>
      <c r="AI562" s="38"/>
      <c r="AJ562" s="38"/>
      <c r="AK562" s="38"/>
      <c r="AL562" s="38"/>
    </row>
    <row r="563" spans="1:38">
      <c r="A563" s="71"/>
      <c r="B563" s="71"/>
      <c r="C563" s="38"/>
      <c r="D563" s="71"/>
      <c r="E563" s="38"/>
      <c r="F563" s="71"/>
      <c r="G563" s="38"/>
      <c r="H563" s="71"/>
      <c r="I563" s="38"/>
      <c r="J563" s="38"/>
      <c r="K563" s="38"/>
      <c r="L563" s="38"/>
      <c r="M563" s="38"/>
      <c r="N563" s="38"/>
      <c r="O563" s="38"/>
      <c r="P563" s="38"/>
      <c r="Q563" s="38"/>
      <c r="R563" s="38"/>
      <c r="S563" s="38"/>
      <c r="AC563" s="38"/>
      <c r="AD563" s="38"/>
      <c r="AE563" s="38"/>
      <c r="AF563" s="38"/>
      <c r="AG563" s="38"/>
      <c r="AH563" s="38"/>
      <c r="AI563" s="38"/>
      <c r="AJ563" s="38"/>
      <c r="AK563" s="38"/>
      <c r="AL563" s="38"/>
    </row>
    <row r="564" spans="1:38">
      <c r="A564" s="71"/>
      <c r="B564" s="71"/>
      <c r="C564" s="38"/>
      <c r="D564" s="71"/>
      <c r="E564" s="38"/>
      <c r="F564" s="71"/>
      <c r="G564" s="38"/>
      <c r="H564" s="71"/>
      <c r="I564" s="38"/>
      <c r="J564" s="38"/>
      <c r="K564" s="38"/>
      <c r="L564" s="38"/>
      <c r="M564" s="38"/>
      <c r="N564" s="38"/>
      <c r="O564" s="38"/>
      <c r="P564" s="38"/>
      <c r="Q564" s="38"/>
      <c r="R564" s="38"/>
      <c r="S564" s="38"/>
      <c r="AC564" s="38"/>
      <c r="AD564" s="38"/>
      <c r="AE564" s="38"/>
      <c r="AF564" s="38"/>
      <c r="AG564" s="38"/>
      <c r="AH564" s="38"/>
      <c r="AI564" s="38"/>
      <c r="AJ564" s="38"/>
      <c r="AK564" s="38"/>
      <c r="AL564" s="38"/>
    </row>
    <row r="565" spans="1:38">
      <c r="A565" s="71"/>
      <c r="B565" s="71"/>
      <c r="C565" s="38"/>
      <c r="D565" s="71"/>
      <c r="E565" s="38"/>
      <c r="F565" s="71"/>
      <c r="G565" s="38"/>
      <c r="H565" s="71"/>
      <c r="I565" s="38"/>
      <c r="J565" s="38"/>
      <c r="K565" s="38"/>
      <c r="L565" s="38"/>
      <c r="M565" s="38"/>
      <c r="N565" s="38"/>
      <c r="O565" s="38"/>
      <c r="P565" s="38"/>
      <c r="Q565" s="38"/>
      <c r="R565" s="38"/>
      <c r="S565" s="38"/>
      <c r="AC565" s="38"/>
      <c r="AD565" s="38"/>
      <c r="AE565" s="38"/>
      <c r="AF565" s="38"/>
      <c r="AG565" s="38"/>
      <c r="AH565" s="38"/>
      <c r="AI565" s="38"/>
      <c r="AJ565" s="38"/>
      <c r="AK565" s="38"/>
      <c r="AL565" s="38"/>
    </row>
    <row r="566" spans="1:38">
      <c r="A566" s="71"/>
      <c r="B566" s="71"/>
      <c r="C566" s="38"/>
      <c r="D566" s="71"/>
      <c r="E566" s="38"/>
      <c r="F566" s="71"/>
      <c r="G566" s="38"/>
      <c r="H566" s="71"/>
      <c r="I566" s="38"/>
      <c r="J566" s="38"/>
      <c r="K566" s="38"/>
      <c r="L566" s="38"/>
      <c r="M566" s="38"/>
      <c r="N566" s="38"/>
      <c r="O566" s="38"/>
      <c r="P566" s="38"/>
      <c r="Q566" s="38"/>
      <c r="R566" s="38"/>
      <c r="S566" s="38"/>
      <c r="AC566" s="38"/>
      <c r="AD566" s="38"/>
      <c r="AE566" s="38"/>
      <c r="AF566" s="38"/>
      <c r="AG566" s="38"/>
      <c r="AH566" s="38"/>
      <c r="AI566" s="38"/>
      <c r="AJ566" s="38"/>
      <c r="AK566" s="38"/>
      <c r="AL566" s="38"/>
    </row>
    <row r="567" spans="1:38">
      <c r="A567" s="71"/>
      <c r="B567" s="71"/>
      <c r="C567" s="38"/>
      <c r="D567" s="71"/>
      <c r="E567" s="38"/>
      <c r="F567" s="71"/>
      <c r="G567" s="38"/>
      <c r="H567" s="71"/>
      <c r="I567" s="38"/>
      <c r="J567" s="38"/>
      <c r="K567" s="38"/>
      <c r="L567" s="38"/>
      <c r="M567" s="38"/>
      <c r="N567" s="38"/>
      <c r="O567" s="38"/>
      <c r="P567" s="38"/>
      <c r="Q567" s="38"/>
      <c r="R567" s="38"/>
      <c r="S567" s="38"/>
      <c r="AC567" s="38"/>
      <c r="AD567" s="38"/>
      <c r="AE567" s="38"/>
      <c r="AF567" s="38"/>
      <c r="AG567" s="38"/>
      <c r="AH567" s="38"/>
      <c r="AI567" s="38"/>
      <c r="AJ567" s="38"/>
      <c r="AK567" s="38"/>
      <c r="AL567" s="38"/>
    </row>
    <row r="568" spans="1:38">
      <c r="A568" s="71"/>
      <c r="B568" s="71"/>
      <c r="C568" s="38"/>
      <c r="D568" s="71"/>
      <c r="E568" s="38"/>
      <c r="F568" s="71"/>
      <c r="G568" s="38"/>
      <c r="H568" s="71"/>
      <c r="I568" s="38"/>
      <c r="J568" s="38"/>
      <c r="K568" s="38"/>
      <c r="L568" s="38"/>
      <c r="M568" s="38"/>
      <c r="N568" s="38"/>
      <c r="O568" s="38"/>
      <c r="P568" s="38"/>
      <c r="Q568" s="38"/>
      <c r="R568" s="38"/>
      <c r="S568" s="38"/>
      <c r="AC568" s="38"/>
      <c r="AD568" s="38"/>
      <c r="AE568" s="38"/>
      <c r="AF568" s="38"/>
      <c r="AG568" s="38"/>
      <c r="AH568" s="38"/>
      <c r="AI568" s="38"/>
      <c r="AJ568" s="38"/>
      <c r="AK568" s="38"/>
      <c r="AL568" s="38"/>
    </row>
    <row r="569" spans="1:38">
      <c r="A569" s="71"/>
      <c r="B569" s="71"/>
      <c r="C569" s="38"/>
      <c r="D569" s="71"/>
      <c r="E569" s="38"/>
      <c r="F569" s="71"/>
      <c r="G569" s="38"/>
      <c r="H569" s="71"/>
      <c r="I569" s="38"/>
      <c r="J569" s="38"/>
      <c r="K569" s="38"/>
      <c r="L569" s="38"/>
      <c r="M569" s="38"/>
      <c r="N569" s="38"/>
      <c r="O569" s="38"/>
      <c r="P569" s="38"/>
      <c r="Q569" s="38"/>
      <c r="R569" s="38"/>
      <c r="S569" s="38"/>
      <c r="AC569" s="38"/>
      <c r="AD569" s="38"/>
      <c r="AE569" s="38"/>
      <c r="AF569" s="38"/>
      <c r="AG569" s="38"/>
      <c r="AH569" s="38"/>
      <c r="AI569" s="38"/>
      <c r="AJ569" s="38"/>
      <c r="AK569" s="38"/>
      <c r="AL569" s="38"/>
    </row>
    <row r="570" spans="1:38">
      <c r="A570" s="71"/>
      <c r="B570" s="71"/>
      <c r="C570" s="38"/>
      <c r="D570" s="71"/>
      <c r="E570" s="38"/>
      <c r="F570" s="71"/>
      <c r="G570" s="38"/>
      <c r="H570" s="71"/>
      <c r="I570" s="38"/>
      <c r="J570" s="38"/>
      <c r="K570" s="38"/>
      <c r="L570" s="38"/>
      <c r="M570" s="38"/>
      <c r="N570" s="38"/>
      <c r="O570" s="38"/>
      <c r="P570" s="38"/>
      <c r="Q570" s="38"/>
      <c r="R570" s="38"/>
      <c r="S570" s="38"/>
      <c r="AC570" s="38"/>
      <c r="AD570" s="38"/>
      <c r="AE570" s="38"/>
      <c r="AF570" s="38"/>
      <c r="AG570" s="38"/>
      <c r="AH570" s="38"/>
      <c r="AI570" s="38"/>
      <c r="AJ570" s="38"/>
      <c r="AK570" s="38"/>
      <c r="AL570" s="38"/>
    </row>
    <row r="571" spans="1:38">
      <c r="A571" s="71"/>
      <c r="B571" s="71"/>
      <c r="C571" s="38"/>
      <c r="D571" s="71"/>
      <c r="E571" s="38"/>
      <c r="F571" s="71"/>
      <c r="G571" s="38"/>
      <c r="H571" s="71"/>
      <c r="I571" s="38"/>
      <c r="J571" s="38"/>
      <c r="K571" s="38"/>
      <c r="L571" s="38"/>
      <c r="M571" s="38"/>
      <c r="N571" s="38"/>
      <c r="O571" s="38"/>
      <c r="P571" s="38"/>
      <c r="Q571" s="38"/>
      <c r="R571" s="38"/>
      <c r="S571" s="38"/>
      <c r="AC571" s="38"/>
      <c r="AD571" s="38"/>
      <c r="AE571" s="38"/>
      <c r="AF571" s="38"/>
      <c r="AG571" s="38"/>
      <c r="AH571" s="38"/>
      <c r="AI571" s="38"/>
      <c r="AJ571" s="38"/>
      <c r="AK571" s="38"/>
      <c r="AL571" s="38"/>
    </row>
    <row r="572" spans="1:38">
      <c r="A572" s="71"/>
      <c r="B572" s="71"/>
      <c r="C572" s="38"/>
      <c r="D572" s="71"/>
      <c r="E572" s="38"/>
      <c r="F572" s="71"/>
      <c r="G572" s="38"/>
      <c r="H572" s="71"/>
      <c r="I572" s="38"/>
      <c r="J572" s="38"/>
      <c r="K572" s="38"/>
      <c r="L572" s="38"/>
      <c r="M572" s="38"/>
      <c r="N572" s="38"/>
      <c r="O572" s="38"/>
      <c r="P572" s="38"/>
      <c r="Q572" s="38"/>
      <c r="R572" s="38"/>
      <c r="S572" s="38"/>
      <c r="AC572" s="38"/>
      <c r="AD572" s="38"/>
      <c r="AE572" s="38"/>
      <c r="AF572" s="38"/>
      <c r="AG572" s="38"/>
      <c r="AH572" s="38"/>
      <c r="AI572" s="38"/>
      <c r="AJ572" s="38"/>
      <c r="AK572" s="38"/>
      <c r="AL572" s="38"/>
    </row>
    <row r="573" spans="1:38">
      <c r="A573" s="71"/>
      <c r="B573" s="71"/>
      <c r="C573" s="38"/>
      <c r="D573" s="71"/>
      <c r="E573" s="38"/>
      <c r="F573" s="71"/>
      <c r="G573" s="38"/>
      <c r="H573" s="71"/>
      <c r="I573" s="38"/>
      <c r="J573" s="38"/>
      <c r="K573" s="38"/>
      <c r="L573" s="38"/>
      <c r="M573" s="38"/>
      <c r="N573" s="38"/>
      <c r="O573" s="38"/>
      <c r="P573" s="38"/>
      <c r="Q573" s="38"/>
      <c r="R573" s="38"/>
      <c r="S573" s="38"/>
      <c r="AC573" s="38"/>
      <c r="AD573" s="38"/>
      <c r="AE573" s="38"/>
      <c r="AF573" s="38"/>
      <c r="AG573" s="38"/>
      <c r="AH573" s="38"/>
      <c r="AI573" s="38"/>
      <c r="AJ573" s="38"/>
      <c r="AK573" s="38"/>
      <c r="AL573" s="38"/>
    </row>
    <row r="574" spans="1:38">
      <c r="A574" s="71"/>
      <c r="B574" s="71"/>
      <c r="C574" s="38"/>
      <c r="D574" s="71"/>
      <c r="E574" s="38"/>
      <c r="F574" s="71"/>
      <c r="G574" s="38"/>
      <c r="H574" s="71"/>
      <c r="I574" s="38"/>
      <c r="J574" s="38"/>
      <c r="K574" s="38"/>
      <c r="L574" s="38"/>
      <c r="M574" s="38"/>
      <c r="N574" s="38"/>
      <c r="O574" s="38"/>
      <c r="P574" s="38"/>
      <c r="Q574" s="38"/>
      <c r="R574" s="38"/>
      <c r="S574" s="38"/>
      <c r="AC574" s="38"/>
      <c r="AD574" s="38"/>
      <c r="AE574" s="38"/>
      <c r="AF574" s="38"/>
      <c r="AG574" s="38"/>
      <c r="AH574" s="38"/>
      <c r="AI574" s="38"/>
      <c r="AJ574" s="38"/>
      <c r="AK574" s="38"/>
      <c r="AL574" s="38"/>
    </row>
    <row r="575" spans="1:38">
      <c r="A575" s="71"/>
      <c r="B575" s="71"/>
      <c r="C575" s="38"/>
      <c r="D575" s="71"/>
      <c r="E575" s="38"/>
      <c r="F575" s="71"/>
      <c r="G575" s="38"/>
      <c r="H575" s="71"/>
      <c r="I575" s="38"/>
      <c r="J575" s="38"/>
      <c r="K575" s="38"/>
      <c r="L575" s="38"/>
      <c r="M575" s="38"/>
      <c r="N575" s="38"/>
      <c r="O575" s="38"/>
      <c r="P575" s="38"/>
      <c r="Q575" s="38"/>
      <c r="R575" s="38"/>
      <c r="S575" s="38"/>
      <c r="AC575" s="38"/>
      <c r="AD575" s="38"/>
      <c r="AE575" s="38"/>
      <c r="AF575" s="38"/>
      <c r="AG575" s="38"/>
      <c r="AH575" s="38"/>
      <c r="AI575" s="38"/>
      <c r="AJ575" s="38"/>
      <c r="AK575" s="38"/>
      <c r="AL575" s="38"/>
    </row>
    <row r="576" spans="1:38">
      <c r="A576" s="71"/>
      <c r="B576" s="71"/>
      <c r="C576" s="38"/>
      <c r="D576" s="71"/>
      <c r="E576" s="38"/>
      <c r="F576" s="71"/>
      <c r="G576" s="38"/>
      <c r="H576" s="71"/>
      <c r="I576" s="38"/>
      <c r="J576" s="38"/>
      <c r="K576" s="38"/>
      <c r="L576" s="38"/>
      <c r="M576" s="38"/>
      <c r="N576" s="38"/>
      <c r="O576" s="38"/>
      <c r="P576" s="38"/>
      <c r="Q576" s="38"/>
      <c r="R576" s="38"/>
      <c r="S576" s="38"/>
      <c r="AC576" s="38"/>
      <c r="AD576" s="38"/>
      <c r="AE576" s="38"/>
      <c r="AF576" s="38"/>
      <c r="AG576" s="38"/>
      <c r="AH576" s="38"/>
      <c r="AI576" s="38"/>
      <c r="AJ576" s="38"/>
      <c r="AK576" s="38"/>
      <c r="AL576" s="38"/>
    </row>
    <row r="577" spans="1:38">
      <c r="A577" s="71"/>
      <c r="B577" s="71"/>
      <c r="C577" s="38"/>
      <c r="D577" s="71"/>
      <c r="E577" s="38"/>
      <c r="F577" s="71"/>
      <c r="G577" s="38"/>
      <c r="H577" s="71"/>
      <c r="I577" s="38"/>
      <c r="J577" s="38"/>
      <c r="K577" s="38"/>
      <c r="L577" s="38"/>
      <c r="M577" s="38"/>
      <c r="N577" s="38"/>
      <c r="O577" s="38"/>
      <c r="P577" s="38"/>
      <c r="Q577" s="38"/>
      <c r="R577" s="38"/>
      <c r="S577" s="38"/>
      <c r="AC577" s="38"/>
      <c r="AD577" s="38"/>
      <c r="AE577" s="38"/>
      <c r="AF577" s="38"/>
      <c r="AG577" s="38"/>
      <c r="AH577" s="38"/>
      <c r="AI577" s="38"/>
      <c r="AJ577" s="38"/>
      <c r="AK577" s="38"/>
      <c r="AL577" s="38"/>
    </row>
    <row r="578" spans="1:38">
      <c r="A578" s="71"/>
      <c r="B578" s="71"/>
      <c r="C578" s="38"/>
      <c r="D578" s="71"/>
      <c r="E578" s="38"/>
      <c r="F578" s="71"/>
      <c r="G578" s="38"/>
      <c r="H578" s="71"/>
      <c r="I578" s="38"/>
      <c r="J578" s="38"/>
      <c r="K578" s="38"/>
      <c r="L578" s="38"/>
      <c r="M578" s="38"/>
      <c r="N578" s="38"/>
      <c r="O578" s="38"/>
      <c r="P578" s="38"/>
      <c r="Q578" s="38"/>
      <c r="R578" s="38"/>
      <c r="S578" s="38"/>
      <c r="AC578" s="38"/>
      <c r="AD578" s="38"/>
      <c r="AE578" s="38"/>
      <c r="AF578" s="38"/>
      <c r="AG578" s="38"/>
      <c r="AH578" s="38"/>
      <c r="AI578" s="38"/>
      <c r="AJ578" s="38"/>
      <c r="AK578" s="38"/>
      <c r="AL578" s="38"/>
    </row>
    <row r="579" spans="1:38">
      <c r="A579" s="71"/>
      <c r="B579" s="71"/>
      <c r="C579" s="38"/>
      <c r="D579" s="71"/>
      <c r="E579" s="38"/>
      <c r="F579" s="71"/>
      <c r="G579" s="38"/>
      <c r="H579" s="71"/>
      <c r="I579" s="38"/>
      <c r="J579" s="38"/>
      <c r="K579" s="38"/>
      <c r="L579" s="38"/>
      <c r="M579" s="38"/>
      <c r="N579" s="38"/>
      <c r="O579" s="38"/>
      <c r="P579" s="38"/>
      <c r="Q579" s="38"/>
      <c r="R579" s="38"/>
      <c r="S579" s="38"/>
      <c r="AC579" s="38"/>
      <c r="AD579" s="38"/>
      <c r="AE579" s="38"/>
      <c r="AF579" s="38"/>
      <c r="AG579" s="38"/>
      <c r="AH579" s="38"/>
      <c r="AI579" s="38"/>
      <c r="AJ579" s="38"/>
      <c r="AK579" s="38"/>
      <c r="AL579" s="38"/>
    </row>
    <row r="580" spans="1:38">
      <c r="A580" s="71"/>
      <c r="B580" s="71"/>
      <c r="C580" s="38"/>
      <c r="D580" s="71"/>
      <c r="E580" s="38"/>
      <c r="F580" s="71"/>
      <c r="G580" s="38"/>
      <c r="H580" s="71"/>
      <c r="I580" s="38"/>
      <c r="J580" s="38"/>
      <c r="K580" s="38"/>
      <c r="L580" s="38"/>
      <c r="M580" s="38"/>
      <c r="N580" s="38"/>
      <c r="O580" s="38"/>
      <c r="P580" s="38"/>
      <c r="Q580" s="38"/>
      <c r="R580" s="38"/>
      <c r="S580" s="38"/>
      <c r="AC580" s="38"/>
      <c r="AD580" s="38"/>
      <c r="AE580" s="38"/>
      <c r="AF580" s="38"/>
      <c r="AG580" s="38"/>
      <c r="AH580" s="38"/>
      <c r="AI580" s="38"/>
      <c r="AJ580" s="38"/>
      <c r="AK580" s="38"/>
      <c r="AL580" s="38"/>
    </row>
    <row r="581" spans="1:38">
      <c r="A581" s="71"/>
      <c r="B581" s="71"/>
      <c r="C581" s="38"/>
      <c r="D581" s="71"/>
      <c r="E581" s="38"/>
      <c r="F581" s="71"/>
      <c r="G581" s="38"/>
      <c r="H581" s="71"/>
      <c r="I581" s="38"/>
      <c r="J581" s="38"/>
      <c r="K581" s="38"/>
      <c r="L581" s="38"/>
      <c r="M581" s="38"/>
      <c r="N581" s="38"/>
      <c r="O581" s="38"/>
      <c r="P581" s="38"/>
      <c r="Q581" s="38"/>
      <c r="R581" s="38"/>
      <c r="S581" s="38"/>
      <c r="AC581" s="38"/>
      <c r="AD581" s="38"/>
      <c r="AE581" s="38"/>
      <c r="AF581" s="38"/>
      <c r="AG581" s="38"/>
      <c r="AH581" s="38"/>
      <c r="AI581" s="38"/>
      <c r="AJ581" s="38"/>
      <c r="AK581" s="38"/>
      <c r="AL581" s="38"/>
    </row>
    <row r="582" spans="1:38">
      <c r="A582" s="71"/>
      <c r="B582" s="71"/>
      <c r="C582" s="38"/>
      <c r="D582" s="71"/>
      <c r="E582" s="38"/>
      <c r="F582" s="71"/>
      <c r="G582" s="38"/>
      <c r="H582" s="71"/>
      <c r="I582" s="38"/>
      <c r="J582" s="38"/>
      <c r="K582" s="38"/>
      <c r="L582" s="38"/>
      <c r="M582" s="38"/>
      <c r="N582" s="38"/>
      <c r="O582" s="38"/>
      <c r="P582" s="38"/>
      <c r="Q582" s="38"/>
      <c r="R582" s="38"/>
      <c r="S582" s="38"/>
      <c r="AC582" s="38"/>
      <c r="AD582" s="38"/>
      <c r="AE582" s="38"/>
      <c r="AF582" s="38"/>
      <c r="AG582" s="38"/>
      <c r="AH582" s="38"/>
      <c r="AI582" s="38"/>
      <c r="AJ582" s="38"/>
      <c r="AK582" s="38"/>
      <c r="AL582" s="38"/>
    </row>
    <row r="583" spans="1:38">
      <c r="A583" s="71"/>
      <c r="B583" s="71"/>
      <c r="C583" s="38"/>
      <c r="D583" s="71"/>
      <c r="E583" s="38"/>
      <c r="F583" s="71"/>
      <c r="G583" s="38"/>
      <c r="H583" s="71"/>
      <c r="I583" s="38"/>
      <c r="J583" s="38"/>
      <c r="K583" s="38"/>
      <c r="L583" s="38"/>
      <c r="M583" s="38"/>
      <c r="N583" s="38"/>
      <c r="O583" s="38"/>
      <c r="P583" s="38"/>
      <c r="Q583" s="38"/>
      <c r="R583" s="38"/>
      <c r="S583" s="38"/>
      <c r="AC583" s="38"/>
      <c r="AD583" s="38"/>
      <c r="AE583" s="38"/>
      <c r="AF583" s="38"/>
      <c r="AG583" s="38"/>
      <c r="AH583" s="38"/>
      <c r="AI583" s="38"/>
      <c r="AJ583" s="38"/>
      <c r="AK583" s="38"/>
      <c r="AL583" s="38"/>
    </row>
    <row r="584" spans="1:38">
      <c r="A584" s="71"/>
      <c r="B584" s="71"/>
      <c r="C584" s="38"/>
      <c r="D584" s="71"/>
      <c r="E584" s="38"/>
      <c r="F584" s="71"/>
      <c r="G584" s="38"/>
      <c r="H584" s="71"/>
      <c r="I584" s="38"/>
      <c r="J584" s="38"/>
      <c r="K584" s="38"/>
      <c r="L584" s="38"/>
      <c r="M584" s="38"/>
      <c r="N584" s="38"/>
      <c r="O584" s="38"/>
      <c r="P584" s="38"/>
      <c r="Q584" s="38"/>
      <c r="R584" s="38"/>
      <c r="S584" s="38"/>
      <c r="AC584" s="38"/>
      <c r="AD584" s="38"/>
      <c r="AE584" s="38"/>
      <c r="AF584" s="38"/>
      <c r="AG584" s="38"/>
      <c r="AH584" s="38"/>
      <c r="AI584" s="38"/>
      <c r="AJ584" s="38"/>
      <c r="AK584" s="38"/>
      <c r="AL584" s="38"/>
    </row>
    <row r="585" spans="1:38">
      <c r="A585" s="71"/>
      <c r="B585" s="71"/>
      <c r="C585" s="38"/>
      <c r="D585" s="71"/>
      <c r="E585" s="38"/>
      <c r="F585" s="71"/>
      <c r="G585" s="38"/>
      <c r="H585" s="71"/>
      <c r="I585" s="38"/>
      <c r="J585" s="38"/>
      <c r="K585" s="38"/>
      <c r="L585" s="38"/>
      <c r="M585" s="38"/>
      <c r="N585" s="38"/>
      <c r="O585" s="38"/>
      <c r="P585" s="38"/>
      <c r="Q585" s="38"/>
      <c r="R585" s="38"/>
      <c r="S585" s="38"/>
      <c r="AC585" s="38"/>
      <c r="AD585" s="38"/>
      <c r="AE585" s="38"/>
      <c r="AF585" s="38"/>
      <c r="AG585" s="38"/>
      <c r="AH585" s="38"/>
      <c r="AI585" s="38"/>
      <c r="AJ585" s="38"/>
      <c r="AK585" s="38"/>
      <c r="AL585" s="38"/>
    </row>
    <row r="586" spans="1:38">
      <c r="A586" s="71"/>
      <c r="B586" s="71"/>
      <c r="C586" s="38"/>
      <c r="D586" s="71"/>
      <c r="E586" s="38"/>
      <c r="F586" s="71"/>
      <c r="G586" s="38"/>
      <c r="H586" s="71"/>
      <c r="I586" s="38"/>
      <c r="J586" s="38"/>
      <c r="K586" s="38"/>
      <c r="L586" s="38"/>
      <c r="M586" s="38"/>
      <c r="N586" s="38"/>
      <c r="O586" s="38"/>
      <c r="P586" s="38"/>
      <c r="Q586" s="38"/>
      <c r="R586" s="38"/>
      <c r="S586" s="38"/>
      <c r="AC586" s="38"/>
      <c r="AD586" s="38"/>
      <c r="AE586" s="38"/>
      <c r="AF586" s="38"/>
      <c r="AG586" s="38"/>
      <c r="AH586" s="38"/>
      <c r="AI586" s="38"/>
      <c r="AJ586" s="38"/>
      <c r="AK586" s="38"/>
      <c r="AL586" s="38"/>
    </row>
    <row r="587" spans="1:38">
      <c r="A587" s="71"/>
      <c r="B587" s="71"/>
      <c r="C587" s="38"/>
      <c r="D587" s="71"/>
      <c r="E587" s="38"/>
      <c r="F587" s="71"/>
      <c r="G587" s="38"/>
      <c r="H587" s="71"/>
      <c r="I587" s="38"/>
      <c r="J587" s="38"/>
      <c r="K587" s="38"/>
      <c r="L587" s="38"/>
      <c r="M587" s="38"/>
      <c r="N587" s="38"/>
      <c r="O587" s="38"/>
      <c r="P587" s="38"/>
      <c r="Q587" s="38"/>
      <c r="R587" s="38"/>
      <c r="S587" s="38"/>
      <c r="AC587" s="38"/>
      <c r="AD587" s="38"/>
      <c r="AE587" s="38"/>
      <c r="AF587" s="38"/>
      <c r="AG587" s="38"/>
      <c r="AH587" s="38"/>
      <c r="AI587" s="38"/>
      <c r="AJ587" s="38"/>
      <c r="AK587" s="38"/>
      <c r="AL587" s="38"/>
    </row>
    <row r="588" spans="1:38">
      <c r="A588" s="71"/>
      <c r="B588" s="71"/>
      <c r="C588" s="38"/>
      <c r="D588" s="71"/>
      <c r="E588" s="38"/>
      <c r="F588" s="71"/>
      <c r="G588" s="38"/>
      <c r="H588" s="71"/>
      <c r="I588" s="38"/>
      <c r="J588" s="38"/>
      <c r="K588" s="38"/>
      <c r="L588" s="38"/>
      <c r="M588" s="38"/>
      <c r="N588" s="38"/>
      <c r="O588" s="38"/>
      <c r="P588" s="38"/>
      <c r="Q588" s="38"/>
      <c r="R588" s="38"/>
      <c r="S588" s="38"/>
      <c r="AC588" s="38"/>
      <c r="AD588" s="38"/>
      <c r="AE588" s="38"/>
      <c r="AF588" s="38"/>
      <c r="AG588" s="38"/>
      <c r="AH588" s="38"/>
      <c r="AI588" s="38"/>
      <c r="AJ588" s="38"/>
      <c r="AK588" s="38"/>
      <c r="AL588" s="38"/>
    </row>
    <row r="589" spans="1:38">
      <c r="A589" s="71"/>
      <c r="B589" s="71"/>
      <c r="C589" s="38"/>
      <c r="D589" s="71"/>
      <c r="E589" s="38"/>
      <c r="F589" s="71"/>
      <c r="G589" s="38"/>
      <c r="H589" s="71"/>
      <c r="I589" s="38"/>
      <c r="J589" s="38"/>
      <c r="K589" s="38"/>
      <c r="L589" s="38"/>
      <c r="M589" s="38"/>
      <c r="N589" s="38"/>
      <c r="O589" s="38"/>
      <c r="P589" s="38"/>
      <c r="Q589" s="38"/>
      <c r="R589" s="38"/>
      <c r="S589" s="38"/>
      <c r="AC589" s="38"/>
      <c r="AD589" s="38"/>
      <c r="AE589" s="38"/>
      <c r="AF589" s="38"/>
      <c r="AG589" s="38"/>
      <c r="AH589" s="38"/>
      <c r="AI589" s="38"/>
      <c r="AJ589" s="38"/>
      <c r="AK589" s="38"/>
      <c r="AL589" s="38"/>
    </row>
    <row r="590" spans="1:38">
      <c r="A590" s="71"/>
      <c r="B590" s="71"/>
      <c r="C590" s="38"/>
      <c r="D590" s="71"/>
      <c r="E590" s="38"/>
      <c r="F590" s="71"/>
      <c r="G590" s="38"/>
      <c r="H590" s="71"/>
      <c r="I590" s="38"/>
      <c r="J590" s="38"/>
      <c r="K590" s="38"/>
      <c r="L590" s="38"/>
      <c r="M590" s="38"/>
      <c r="N590" s="38"/>
      <c r="O590" s="38"/>
      <c r="P590" s="38"/>
      <c r="Q590" s="38"/>
      <c r="R590" s="38"/>
      <c r="S590" s="38"/>
      <c r="AC590" s="38"/>
      <c r="AD590" s="38"/>
      <c r="AE590" s="38"/>
      <c r="AF590" s="38"/>
      <c r="AG590" s="38"/>
      <c r="AH590" s="38"/>
      <c r="AI590" s="38"/>
      <c r="AJ590" s="38"/>
      <c r="AK590" s="38"/>
      <c r="AL590" s="38"/>
    </row>
    <row r="591" spans="1:38">
      <c r="A591" s="71"/>
      <c r="B591" s="71"/>
      <c r="C591" s="38"/>
      <c r="D591" s="71"/>
      <c r="E591" s="38"/>
      <c r="F591" s="71"/>
      <c r="G591" s="38"/>
      <c r="H591" s="71"/>
      <c r="I591" s="38"/>
      <c r="J591" s="38"/>
      <c r="K591" s="38"/>
      <c r="L591" s="38"/>
      <c r="M591" s="38"/>
      <c r="N591" s="38"/>
      <c r="O591" s="38"/>
      <c r="P591" s="38"/>
      <c r="Q591" s="38"/>
      <c r="R591" s="38"/>
      <c r="S591" s="38"/>
      <c r="AC591" s="38"/>
      <c r="AD591" s="38"/>
      <c r="AE591" s="38"/>
      <c r="AF591" s="38"/>
      <c r="AG591" s="38"/>
      <c r="AH591" s="38"/>
      <c r="AI591" s="38"/>
      <c r="AJ591" s="38"/>
      <c r="AK591" s="38"/>
      <c r="AL591" s="38"/>
    </row>
    <row r="592" spans="1:38">
      <c r="A592" s="71"/>
      <c r="B592" s="71"/>
      <c r="C592" s="38"/>
      <c r="D592" s="71"/>
      <c r="E592" s="38"/>
      <c r="F592" s="71"/>
      <c r="G592" s="38"/>
      <c r="H592" s="71"/>
      <c r="I592" s="38"/>
      <c r="J592" s="38"/>
      <c r="K592" s="38"/>
      <c r="L592" s="38"/>
      <c r="M592" s="38"/>
      <c r="N592" s="38"/>
      <c r="O592" s="38"/>
      <c r="P592" s="38"/>
      <c r="Q592" s="38"/>
      <c r="R592" s="38"/>
      <c r="S592" s="38"/>
      <c r="AC592" s="38"/>
      <c r="AD592" s="38"/>
      <c r="AE592" s="38"/>
      <c r="AF592" s="38"/>
      <c r="AG592" s="38"/>
      <c r="AH592" s="38"/>
      <c r="AI592" s="38"/>
      <c r="AJ592" s="38"/>
      <c r="AK592" s="38"/>
      <c r="AL592" s="38"/>
    </row>
    <row r="593" spans="1:38">
      <c r="A593" s="71"/>
      <c r="B593" s="71"/>
      <c r="C593" s="38"/>
      <c r="D593" s="71"/>
      <c r="E593" s="38"/>
      <c r="F593" s="71"/>
      <c r="G593" s="38"/>
      <c r="H593" s="71"/>
      <c r="I593" s="38"/>
      <c r="J593" s="38"/>
      <c r="K593" s="38"/>
      <c r="L593" s="38"/>
      <c r="M593" s="38"/>
      <c r="N593" s="38"/>
      <c r="O593" s="38"/>
      <c r="P593" s="38"/>
      <c r="Q593" s="38"/>
      <c r="R593" s="38"/>
      <c r="S593" s="38"/>
      <c r="AC593" s="38"/>
      <c r="AD593" s="38"/>
      <c r="AE593" s="38"/>
      <c r="AF593" s="38"/>
      <c r="AG593" s="38"/>
      <c r="AH593" s="38"/>
      <c r="AI593" s="38"/>
      <c r="AJ593" s="38"/>
      <c r="AK593" s="38"/>
      <c r="AL593" s="38"/>
    </row>
    <row r="594" spans="1:38">
      <c r="A594" s="71"/>
      <c r="B594" s="71"/>
      <c r="C594" s="38"/>
      <c r="D594" s="71"/>
      <c r="E594" s="38"/>
      <c r="F594" s="71"/>
      <c r="G594" s="38"/>
      <c r="H594" s="71"/>
      <c r="I594" s="38"/>
      <c r="J594" s="38"/>
      <c r="K594" s="38"/>
      <c r="L594" s="38"/>
      <c r="M594" s="38"/>
      <c r="N594" s="38"/>
      <c r="O594" s="38"/>
      <c r="P594" s="38"/>
      <c r="Q594" s="38"/>
      <c r="R594" s="38"/>
      <c r="S594" s="38"/>
      <c r="AC594" s="38"/>
      <c r="AD594" s="38"/>
      <c r="AE594" s="38"/>
      <c r="AF594" s="38"/>
      <c r="AG594" s="38"/>
      <c r="AH594" s="38"/>
      <c r="AI594" s="38"/>
      <c r="AJ594" s="38"/>
      <c r="AK594" s="38"/>
      <c r="AL594" s="38"/>
    </row>
    <row r="595" spans="1:38">
      <c r="A595" s="71"/>
      <c r="B595" s="71"/>
      <c r="C595" s="38"/>
      <c r="D595" s="71"/>
      <c r="E595" s="38"/>
      <c r="F595" s="71"/>
      <c r="G595" s="38"/>
      <c r="H595" s="71"/>
      <c r="I595" s="38"/>
      <c r="J595" s="38"/>
      <c r="K595" s="38"/>
      <c r="L595" s="38"/>
      <c r="M595" s="38"/>
      <c r="N595" s="38"/>
      <c r="O595" s="38"/>
      <c r="P595" s="38"/>
      <c r="Q595" s="38"/>
      <c r="R595" s="38"/>
      <c r="S595" s="38"/>
      <c r="AC595" s="38"/>
      <c r="AD595" s="38"/>
      <c r="AE595" s="38"/>
      <c r="AF595" s="38"/>
      <c r="AG595" s="38"/>
      <c r="AH595" s="38"/>
      <c r="AI595" s="38"/>
      <c r="AJ595" s="38"/>
      <c r="AK595" s="38"/>
      <c r="AL595" s="38"/>
    </row>
    <row r="596" spans="1:38">
      <c r="A596" s="71"/>
      <c r="B596" s="71"/>
      <c r="C596" s="38"/>
      <c r="D596" s="71"/>
      <c r="E596" s="38"/>
      <c r="F596" s="71"/>
      <c r="G596" s="38"/>
      <c r="H596" s="71"/>
      <c r="I596" s="38"/>
      <c r="J596" s="38"/>
      <c r="K596" s="38"/>
      <c r="L596" s="38"/>
      <c r="M596" s="38"/>
      <c r="N596" s="38"/>
      <c r="O596" s="38"/>
      <c r="P596" s="38"/>
      <c r="Q596" s="38"/>
      <c r="R596" s="38"/>
      <c r="S596" s="38"/>
      <c r="AC596" s="38"/>
      <c r="AD596" s="38"/>
      <c r="AE596" s="38"/>
      <c r="AF596" s="38"/>
      <c r="AG596" s="38"/>
      <c r="AH596" s="38"/>
      <c r="AI596" s="38"/>
      <c r="AJ596" s="38"/>
      <c r="AK596" s="38"/>
      <c r="AL596" s="38"/>
    </row>
    <row r="597" spans="1:38">
      <c r="A597" s="71"/>
      <c r="B597" s="71"/>
      <c r="C597" s="38"/>
      <c r="D597" s="71"/>
      <c r="E597" s="38"/>
      <c r="F597" s="71"/>
      <c r="G597" s="38"/>
      <c r="H597" s="71"/>
      <c r="I597" s="38"/>
      <c r="J597" s="38"/>
      <c r="K597" s="38"/>
      <c r="L597" s="38"/>
      <c r="M597" s="38"/>
      <c r="N597" s="38"/>
      <c r="O597" s="38"/>
      <c r="P597" s="38"/>
      <c r="Q597" s="38"/>
      <c r="R597" s="38"/>
      <c r="S597" s="38"/>
      <c r="AC597" s="38"/>
      <c r="AD597" s="38"/>
      <c r="AE597" s="38"/>
      <c r="AF597" s="38"/>
      <c r="AG597" s="38"/>
      <c r="AH597" s="38"/>
      <c r="AI597" s="38"/>
      <c r="AJ597" s="38"/>
      <c r="AK597" s="38"/>
      <c r="AL597" s="38"/>
    </row>
    <row r="598" spans="1:38">
      <c r="A598" s="71"/>
      <c r="B598" s="71"/>
      <c r="C598" s="38"/>
      <c r="D598" s="71"/>
      <c r="E598" s="38"/>
      <c r="F598" s="71"/>
      <c r="G598" s="38"/>
      <c r="H598" s="71"/>
      <c r="I598" s="38"/>
      <c r="J598" s="38"/>
      <c r="K598" s="38"/>
      <c r="L598" s="38"/>
      <c r="M598" s="38"/>
      <c r="N598" s="38"/>
      <c r="O598" s="38"/>
      <c r="P598" s="38"/>
      <c r="Q598" s="38"/>
      <c r="R598" s="38"/>
      <c r="S598" s="38"/>
      <c r="AC598" s="38"/>
      <c r="AD598" s="38"/>
      <c r="AE598" s="38"/>
      <c r="AF598" s="38"/>
      <c r="AG598" s="38"/>
      <c r="AH598" s="38"/>
      <c r="AI598" s="38"/>
      <c r="AJ598" s="38"/>
      <c r="AK598" s="38"/>
      <c r="AL598" s="38"/>
    </row>
    <row r="599" spans="1:38">
      <c r="A599" s="71"/>
      <c r="B599" s="71"/>
      <c r="C599" s="38"/>
      <c r="D599" s="71"/>
      <c r="E599" s="38"/>
      <c r="F599" s="71"/>
      <c r="G599" s="38"/>
      <c r="H599" s="71"/>
      <c r="I599" s="38"/>
      <c r="J599" s="38"/>
      <c r="K599" s="38"/>
      <c r="L599" s="38"/>
      <c r="M599" s="38"/>
      <c r="N599" s="38"/>
      <c r="O599" s="38"/>
      <c r="P599" s="38"/>
      <c r="Q599" s="38"/>
      <c r="R599" s="38"/>
      <c r="S599" s="38"/>
      <c r="AC599" s="38"/>
      <c r="AD599" s="38"/>
      <c r="AE599" s="38"/>
      <c r="AF599" s="38"/>
      <c r="AG599" s="38"/>
      <c r="AH599" s="38"/>
      <c r="AI599" s="38"/>
      <c r="AJ599" s="38"/>
      <c r="AK599" s="38"/>
      <c r="AL599" s="38"/>
    </row>
    <row r="600" spans="1:38">
      <c r="A600" s="71"/>
      <c r="B600" s="71"/>
      <c r="C600" s="38"/>
      <c r="D600" s="71"/>
      <c r="E600" s="38"/>
      <c r="F600" s="71"/>
      <c r="G600" s="38"/>
      <c r="H600" s="71"/>
      <c r="I600" s="38"/>
      <c r="J600" s="38"/>
      <c r="K600" s="38"/>
      <c r="L600" s="38"/>
      <c r="M600" s="38"/>
      <c r="N600" s="38"/>
      <c r="O600" s="38"/>
      <c r="P600" s="38"/>
      <c r="Q600" s="38"/>
      <c r="R600" s="38"/>
      <c r="S600" s="38"/>
      <c r="AC600" s="38"/>
      <c r="AD600" s="38"/>
      <c r="AE600" s="38"/>
      <c r="AF600" s="38"/>
      <c r="AG600" s="38"/>
      <c r="AH600" s="38"/>
      <c r="AI600" s="38"/>
      <c r="AJ600" s="38"/>
      <c r="AK600" s="38"/>
      <c r="AL600" s="38"/>
    </row>
    <row r="601" spans="1:38">
      <c r="A601" s="71"/>
      <c r="B601" s="71"/>
      <c r="C601" s="38"/>
      <c r="D601" s="71"/>
      <c r="E601" s="38"/>
      <c r="F601" s="71"/>
      <c r="G601" s="38"/>
      <c r="H601" s="71"/>
      <c r="I601" s="38"/>
      <c r="J601" s="38"/>
      <c r="K601" s="38"/>
      <c r="L601" s="38"/>
      <c r="M601" s="38"/>
      <c r="N601" s="38"/>
      <c r="O601" s="38"/>
      <c r="P601" s="38"/>
      <c r="Q601" s="38"/>
      <c r="R601" s="38"/>
      <c r="S601" s="38"/>
      <c r="AC601" s="38"/>
      <c r="AD601" s="38"/>
      <c r="AE601" s="38"/>
      <c r="AF601" s="38"/>
      <c r="AG601" s="38"/>
      <c r="AH601" s="38"/>
      <c r="AI601" s="38"/>
      <c r="AJ601" s="38"/>
      <c r="AK601" s="38"/>
      <c r="AL601" s="38"/>
    </row>
    <row r="602" spans="1:38">
      <c r="A602" s="71"/>
      <c r="B602" s="71"/>
      <c r="C602" s="38"/>
      <c r="D602" s="71"/>
      <c r="E602" s="38"/>
      <c r="F602" s="71"/>
      <c r="G602" s="38"/>
      <c r="H602" s="71"/>
      <c r="I602" s="38"/>
      <c r="J602" s="38"/>
      <c r="K602" s="38"/>
      <c r="L602" s="38"/>
      <c r="M602" s="38"/>
      <c r="N602" s="38"/>
      <c r="O602" s="38"/>
      <c r="P602" s="38"/>
      <c r="Q602" s="38"/>
      <c r="R602" s="38"/>
      <c r="S602" s="38"/>
      <c r="AC602" s="38"/>
      <c r="AD602" s="38"/>
      <c r="AE602" s="38"/>
      <c r="AF602" s="38"/>
      <c r="AG602" s="38"/>
      <c r="AH602" s="38"/>
      <c r="AI602" s="38"/>
      <c r="AJ602" s="38"/>
      <c r="AK602" s="38"/>
      <c r="AL602" s="38"/>
    </row>
    <row r="603" spans="1:38">
      <c r="A603" s="71"/>
      <c r="B603" s="71"/>
      <c r="C603" s="38"/>
      <c r="D603" s="71"/>
      <c r="E603" s="38"/>
      <c r="F603" s="71"/>
      <c r="G603" s="38"/>
      <c r="H603" s="71"/>
      <c r="I603" s="38"/>
      <c r="J603" s="38"/>
      <c r="K603" s="38"/>
      <c r="L603" s="38"/>
      <c r="M603" s="38"/>
      <c r="N603" s="38"/>
      <c r="O603" s="38"/>
      <c r="P603" s="38"/>
      <c r="Q603" s="38"/>
      <c r="R603" s="38"/>
      <c r="S603" s="38"/>
      <c r="AC603" s="38"/>
      <c r="AD603" s="38"/>
      <c r="AE603" s="38"/>
      <c r="AF603" s="38"/>
      <c r="AG603" s="38"/>
      <c r="AH603" s="38"/>
      <c r="AI603" s="38"/>
      <c r="AJ603" s="38"/>
      <c r="AK603" s="38"/>
      <c r="AL603" s="38"/>
    </row>
    <row r="604" spans="1:38">
      <c r="A604" s="71"/>
      <c r="B604" s="71"/>
      <c r="C604" s="38"/>
      <c r="D604" s="71"/>
      <c r="E604" s="38"/>
      <c r="F604" s="71"/>
      <c r="G604" s="38"/>
      <c r="H604" s="71"/>
      <c r="I604" s="38"/>
      <c r="J604" s="38"/>
      <c r="K604" s="38"/>
      <c r="L604" s="38"/>
      <c r="M604" s="38"/>
      <c r="N604" s="38"/>
      <c r="O604" s="38"/>
      <c r="P604" s="38"/>
      <c r="Q604" s="38"/>
      <c r="R604" s="38"/>
      <c r="S604" s="38"/>
      <c r="AC604" s="38"/>
      <c r="AD604" s="38"/>
      <c r="AE604" s="38"/>
      <c r="AF604" s="38"/>
      <c r="AG604" s="38"/>
      <c r="AH604" s="38"/>
      <c r="AI604" s="38"/>
      <c r="AJ604" s="38"/>
      <c r="AK604" s="38"/>
      <c r="AL604" s="38"/>
    </row>
    <row r="605" spans="1:38">
      <c r="A605" s="71"/>
      <c r="B605" s="71"/>
      <c r="C605" s="38"/>
      <c r="D605" s="71"/>
      <c r="E605" s="38"/>
      <c r="F605" s="71"/>
      <c r="G605" s="38"/>
      <c r="H605" s="71"/>
      <c r="I605" s="38"/>
      <c r="J605" s="38"/>
      <c r="K605" s="38"/>
      <c r="L605" s="38"/>
      <c r="M605" s="38"/>
      <c r="N605" s="38"/>
      <c r="O605" s="38"/>
      <c r="P605" s="38"/>
      <c r="Q605" s="38"/>
      <c r="R605" s="38"/>
      <c r="S605" s="38"/>
      <c r="AC605" s="38"/>
      <c r="AD605" s="38"/>
      <c r="AE605" s="38"/>
      <c r="AF605" s="38"/>
      <c r="AG605" s="38"/>
      <c r="AH605" s="38"/>
      <c r="AI605" s="38"/>
      <c r="AJ605" s="38"/>
      <c r="AK605" s="38"/>
      <c r="AL605" s="38"/>
    </row>
    <row r="606" spans="1:38">
      <c r="A606" s="71"/>
      <c r="B606" s="71"/>
      <c r="C606" s="38"/>
      <c r="D606" s="71"/>
      <c r="E606" s="38"/>
      <c r="F606" s="71"/>
      <c r="G606" s="38"/>
      <c r="H606" s="71"/>
      <c r="I606" s="38"/>
      <c r="J606" s="38"/>
      <c r="K606" s="38"/>
      <c r="L606" s="38"/>
      <c r="M606" s="38"/>
      <c r="N606" s="38"/>
      <c r="O606" s="38"/>
      <c r="P606" s="38"/>
      <c r="Q606" s="38"/>
      <c r="R606" s="38"/>
      <c r="S606" s="38"/>
      <c r="AC606" s="38"/>
      <c r="AD606" s="38"/>
      <c r="AE606" s="38"/>
      <c r="AF606" s="38"/>
      <c r="AG606" s="38"/>
      <c r="AH606" s="38"/>
      <c r="AI606" s="38"/>
      <c r="AJ606" s="38"/>
      <c r="AK606" s="38"/>
      <c r="AL606" s="38"/>
    </row>
    <row r="607" spans="1:38">
      <c r="A607" s="71"/>
      <c r="B607" s="71"/>
      <c r="C607" s="38"/>
      <c r="D607" s="71"/>
      <c r="E607" s="38"/>
      <c r="F607" s="71"/>
      <c r="G607" s="38"/>
      <c r="H607" s="71"/>
      <c r="I607" s="38"/>
      <c r="J607" s="38"/>
      <c r="K607" s="38"/>
      <c r="L607" s="38"/>
      <c r="M607" s="38"/>
      <c r="N607" s="38"/>
      <c r="O607" s="38"/>
      <c r="P607" s="38"/>
      <c r="Q607" s="38"/>
      <c r="R607" s="38"/>
      <c r="S607" s="38"/>
      <c r="AC607" s="38"/>
      <c r="AD607" s="38"/>
      <c r="AE607" s="38"/>
      <c r="AF607" s="38"/>
      <c r="AG607" s="38"/>
      <c r="AH607" s="38"/>
      <c r="AI607" s="38"/>
      <c r="AJ607" s="38"/>
      <c r="AK607" s="38"/>
      <c r="AL607" s="38"/>
    </row>
    <row r="608" spans="1:38">
      <c r="A608" s="71"/>
      <c r="B608" s="71"/>
      <c r="C608" s="38"/>
      <c r="D608" s="71"/>
      <c r="E608" s="38"/>
      <c r="F608" s="71"/>
      <c r="G608" s="38"/>
      <c r="H608" s="71"/>
      <c r="I608" s="38"/>
      <c r="J608" s="38"/>
      <c r="K608" s="38"/>
      <c r="L608" s="38"/>
      <c r="M608" s="38"/>
      <c r="N608" s="38"/>
      <c r="O608" s="38"/>
      <c r="P608" s="38"/>
      <c r="Q608" s="38"/>
      <c r="R608" s="38"/>
      <c r="S608" s="38"/>
      <c r="AC608" s="38"/>
      <c r="AD608" s="38"/>
      <c r="AE608" s="38"/>
      <c r="AF608" s="38"/>
      <c r="AG608" s="38"/>
      <c r="AH608" s="38"/>
      <c r="AI608" s="38"/>
      <c r="AJ608" s="38"/>
      <c r="AK608" s="38"/>
      <c r="AL608" s="38"/>
    </row>
    <row r="609" spans="1:38">
      <c r="A609" s="71"/>
      <c r="B609" s="71"/>
      <c r="C609" s="38"/>
      <c r="D609" s="71"/>
      <c r="E609" s="38"/>
      <c r="F609" s="71"/>
      <c r="G609" s="38"/>
      <c r="H609" s="71"/>
      <c r="I609" s="38"/>
      <c r="J609" s="38"/>
      <c r="K609" s="38"/>
      <c r="L609" s="38"/>
      <c r="M609" s="38"/>
      <c r="N609" s="38"/>
      <c r="O609" s="38"/>
      <c r="P609" s="38"/>
      <c r="Q609" s="38"/>
      <c r="R609" s="38"/>
      <c r="S609" s="38"/>
      <c r="AC609" s="38"/>
      <c r="AD609" s="38"/>
      <c r="AE609" s="38"/>
      <c r="AF609" s="38"/>
      <c r="AG609" s="38"/>
      <c r="AH609" s="38"/>
      <c r="AI609" s="38"/>
      <c r="AJ609" s="38"/>
      <c r="AK609" s="38"/>
      <c r="AL609" s="38"/>
    </row>
    <row r="610" spans="1:38">
      <c r="A610" s="71"/>
      <c r="B610" s="71"/>
      <c r="C610" s="38"/>
      <c r="D610" s="71"/>
      <c r="E610" s="38"/>
      <c r="F610" s="71"/>
      <c r="G610" s="38"/>
      <c r="H610" s="71"/>
      <c r="I610" s="38"/>
      <c r="J610" s="38"/>
      <c r="K610" s="38"/>
      <c r="L610" s="38"/>
      <c r="M610" s="38"/>
      <c r="N610" s="38"/>
      <c r="O610" s="38"/>
      <c r="P610" s="38"/>
      <c r="Q610" s="38"/>
      <c r="R610" s="38"/>
      <c r="S610" s="38"/>
      <c r="AC610" s="38"/>
      <c r="AD610" s="38"/>
      <c r="AE610" s="38"/>
      <c r="AF610" s="38"/>
      <c r="AG610" s="38"/>
      <c r="AH610" s="38"/>
      <c r="AI610" s="38"/>
      <c r="AJ610" s="38"/>
      <c r="AK610" s="38"/>
      <c r="AL610" s="38"/>
    </row>
    <row r="611" spans="1:38">
      <c r="A611" s="71"/>
      <c r="B611" s="71"/>
      <c r="C611" s="38"/>
      <c r="D611" s="71"/>
      <c r="E611" s="38"/>
      <c r="F611" s="71"/>
      <c r="G611" s="38"/>
      <c r="H611" s="71"/>
      <c r="I611" s="38"/>
      <c r="J611" s="38"/>
      <c r="K611" s="38"/>
      <c r="L611" s="38"/>
      <c r="M611" s="38"/>
      <c r="N611" s="38"/>
      <c r="O611" s="38"/>
      <c r="P611" s="38"/>
      <c r="Q611" s="38"/>
      <c r="R611" s="38"/>
      <c r="S611" s="38"/>
      <c r="AC611" s="38"/>
      <c r="AD611" s="38"/>
      <c r="AE611" s="38"/>
      <c r="AF611" s="38"/>
      <c r="AG611" s="38"/>
      <c r="AH611" s="38"/>
      <c r="AI611" s="38"/>
      <c r="AJ611" s="38"/>
      <c r="AK611" s="38"/>
      <c r="AL611" s="38"/>
    </row>
    <row r="612" spans="1:38">
      <c r="A612" s="71"/>
      <c r="B612" s="71"/>
      <c r="C612" s="38"/>
      <c r="D612" s="71"/>
      <c r="E612" s="38"/>
      <c r="F612" s="71"/>
      <c r="G612" s="38"/>
      <c r="H612" s="71"/>
      <c r="I612" s="38"/>
      <c r="J612" s="38"/>
      <c r="K612" s="38"/>
      <c r="L612" s="38"/>
      <c r="M612" s="38"/>
      <c r="N612" s="38"/>
      <c r="O612" s="38"/>
      <c r="P612" s="38"/>
      <c r="Q612" s="38"/>
      <c r="R612" s="38"/>
      <c r="S612" s="38"/>
      <c r="AC612" s="38"/>
      <c r="AD612" s="38"/>
      <c r="AE612" s="38"/>
      <c r="AF612" s="38"/>
      <c r="AG612" s="38"/>
      <c r="AH612" s="38"/>
      <c r="AI612" s="38"/>
      <c r="AJ612" s="38"/>
      <c r="AK612" s="38"/>
      <c r="AL612" s="38"/>
    </row>
    <row r="613" spans="1:38">
      <c r="A613" s="71"/>
      <c r="B613" s="71"/>
      <c r="C613" s="38"/>
      <c r="D613" s="71"/>
      <c r="E613" s="38"/>
      <c r="F613" s="71"/>
      <c r="G613" s="38"/>
      <c r="H613" s="71"/>
      <c r="I613" s="38"/>
      <c r="J613" s="38"/>
      <c r="K613" s="38"/>
      <c r="L613" s="38"/>
      <c r="M613" s="38"/>
      <c r="N613" s="38"/>
      <c r="O613" s="38"/>
      <c r="P613" s="38"/>
      <c r="Q613" s="38"/>
      <c r="R613" s="38"/>
      <c r="S613" s="38"/>
      <c r="AC613" s="38"/>
      <c r="AD613" s="38"/>
      <c r="AE613" s="38"/>
      <c r="AF613" s="38"/>
      <c r="AG613" s="38"/>
      <c r="AH613" s="38"/>
      <c r="AI613" s="38"/>
      <c r="AJ613" s="38"/>
      <c r="AK613" s="38"/>
      <c r="AL613" s="38"/>
    </row>
    <row r="614" spans="1:38">
      <c r="A614" s="71"/>
      <c r="B614" s="71"/>
      <c r="C614" s="38"/>
      <c r="D614" s="71"/>
      <c r="E614" s="38"/>
      <c r="F614" s="71"/>
      <c r="G614" s="38"/>
      <c r="H614" s="71"/>
      <c r="I614" s="38"/>
      <c r="J614" s="38"/>
      <c r="K614" s="38"/>
      <c r="L614" s="38"/>
      <c r="M614" s="38"/>
      <c r="N614" s="38"/>
      <c r="O614" s="38"/>
      <c r="P614" s="38"/>
      <c r="Q614" s="38"/>
      <c r="R614" s="38"/>
      <c r="S614" s="38"/>
      <c r="AC614" s="38"/>
      <c r="AD614" s="38"/>
      <c r="AE614" s="38"/>
      <c r="AF614" s="38"/>
      <c r="AG614" s="38"/>
      <c r="AH614" s="38"/>
      <c r="AI614" s="38"/>
      <c r="AJ614" s="38"/>
      <c r="AK614" s="38"/>
      <c r="AL614" s="38"/>
    </row>
    <row r="615" spans="1:38">
      <c r="A615" s="71"/>
      <c r="B615" s="71"/>
      <c r="C615" s="38"/>
      <c r="D615" s="71"/>
      <c r="E615" s="38"/>
      <c r="F615" s="71"/>
      <c r="G615" s="38"/>
      <c r="H615" s="71"/>
      <c r="I615" s="38"/>
      <c r="J615" s="38"/>
      <c r="K615" s="38"/>
      <c r="L615" s="38"/>
      <c r="M615" s="38"/>
      <c r="N615" s="38"/>
      <c r="O615" s="38"/>
      <c r="P615" s="38"/>
      <c r="Q615" s="38"/>
      <c r="R615" s="38"/>
      <c r="S615" s="38"/>
      <c r="AC615" s="38"/>
      <c r="AD615" s="38"/>
      <c r="AE615" s="38"/>
      <c r="AF615" s="38"/>
      <c r="AG615" s="38"/>
      <c r="AH615" s="38"/>
      <c r="AI615" s="38"/>
      <c r="AJ615" s="38"/>
      <c r="AK615" s="38"/>
      <c r="AL615" s="38"/>
    </row>
    <row r="616" spans="1:38">
      <c r="A616" s="71"/>
      <c r="B616" s="71"/>
      <c r="C616" s="38"/>
      <c r="D616" s="71"/>
      <c r="E616" s="38"/>
      <c r="F616" s="71"/>
      <c r="G616" s="38"/>
      <c r="H616" s="71"/>
      <c r="I616" s="38"/>
      <c r="J616" s="38"/>
      <c r="K616" s="38"/>
      <c r="L616" s="38"/>
      <c r="M616" s="38"/>
      <c r="N616" s="38"/>
      <c r="O616" s="38"/>
      <c r="P616" s="38"/>
      <c r="Q616" s="38"/>
      <c r="R616" s="38"/>
      <c r="S616" s="38"/>
      <c r="AC616" s="38"/>
      <c r="AD616" s="38"/>
      <c r="AE616" s="38"/>
      <c r="AF616" s="38"/>
      <c r="AG616" s="38"/>
      <c r="AH616" s="38"/>
      <c r="AI616" s="38"/>
      <c r="AJ616" s="38"/>
      <c r="AK616" s="38"/>
      <c r="AL616" s="38"/>
    </row>
    <row r="617" spans="1:38">
      <c r="A617" s="71"/>
      <c r="B617" s="71"/>
      <c r="C617" s="38"/>
      <c r="D617" s="71"/>
      <c r="E617" s="38"/>
      <c r="F617" s="71"/>
      <c r="G617" s="38"/>
      <c r="H617" s="71"/>
      <c r="I617" s="38"/>
      <c r="J617" s="38"/>
      <c r="K617" s="38"/>
      <c r="L617" s="38"/>
      <c r="M617" s="38"/>
      <c r="N617" s="38"/>
      <c r="O617" s="38"/>
      <c r="P617" s="38"/>
      <c r="Q617" s="38"/>
      <c r="R617" s="38"/>
      <c r="S617" s="38"/>
      <c r="AC617" s="38"/>
      <c r="AD617" s="38"/>
      <c r="AE617" s="38"/>
      <c r="AF617" s="38"/>
      <c r="AG617" s="38"/>
      <c r="AH617" s="38"/>
      <c r="AI617" s="38"/>
      <c r="AJ617" s="38"/>
      <c r="AK617" s="38"/>
      <c r="AL617" s="38"/>
    </row>
    <row r="618" spans="1:38">
      <c r="A618" s="71"/>
      <c r="B618" s="71"/>
      <c r="C618" s="38"/>
      <c r="D618" s="71"/>
      <c r="E618" s="38"/>
      <c r="F618" s="71"/>
      <c r="G618" s="38"/>
      <c r="H618" s="71"/>
      <c r="I618" s="38"/>
      <c r="J618" s="38"/>
      <c r="K618" s="38"/>
      <c r="L618" s="38"/>
      <c r="M618" s="38"/>
      <c r="N618" s="38"/>
      <c r="O618" s="38"/>
      <c r="P618" s="38"/>
      <c r="Q618" s="38"/>
      <c r="R618" s="38"/>
      <c r="S618" s="38"/>
      <c r="AC618" s="38"/>
      <c r="AD618" s="38"/>
      <c r="AE618" s="38"/>
      <c r="AF618" s="38"/>
      <c r="AG618" s="38"/>
      <c r="AH618" s="38"/>
      <c r="AI618" s="38"/>
      <c r="AJ618" s="38"/>
      <c r="AK618" s="38"/>
      <c r="AL618" s="38"/>
    </row>
    <row r="619" spans="1:38">
      <c r="A619" s="71"/>
      <c r="B619" s="71"/>
      <c r="C619" s="38"/>
      <c r="D619" s="71"/>
      <c r="E619" s="38"/>
      <c r="F619" s="71"/>
      <c r="G619" s="38"/>
      <c r="H619" s="71"/>
      <c r="I619" s="38"/>
      <c r="J619" s="38"/>
      <c r="K619" s="38"/>
      <c r="L619" s="38"/>
      <c r="M619" s="38"/>
      <c r="N619" s="38"/>
      <c r="O619" s="38"/>
      <c r="P619" s="38"/>
      <c r="Q619" s="38"/>
      <c r="R619" s="38"/>
      <c r="S619" s="38"/>
      <c r="AC619" s="38"/>
      <c r="AD619" s="38"/>
      <c r="AE619" s="38"/>
      <c r="AF619" s="38"/>
      <c r="AG619" s="38"/>
      <c r="AH619" s="38"/>
      <c r="AI619" s="38"/>
      <c r="AJ619" s="38"/>
      <c r="AK619" s="38"/>
      <c r="AL619" s="38"/>
    </row>
    <row r="620" spans="1:38">
      <c r="A620" s="71"/>
      <c r="B620" s="71"/>
      <c r="C620" s="38"/>
      <c r="D620" s="71"/>
      <c r="E620" s="38"/>
      <c r="F620" s="71"/>
      <c r="G620" s="38"/>
      <c r="H620" s="71"/>
      <c r="I620" s="38"/>
      <c r="J620" s="38"/>
      <c r="K620" s="38"/>
      <c r="L620" s="38"/>
      <c r="M620" s="38"/>
      <c r="N620" s="38"/>
      <c r="O620" s="38"/>
      <c r="P620" s="38"/>
      <c r="Q620" s="38"/>
      <c r="R620" s="38"/>
      <c r="S620" s="38"/>
      <c r="AC620" s="38"/>
      <c r="AD620" s="38"/>
      <c r="AE620" s="38"/>
      <c r="AF620" s="38"/>
      <c r="AG620" s="38"/>
      <c r="AH620" s="38"/>
      <c r="AI620" s="38"/>
      <c r="AJ620" s="38"/>
      <c r="AK620" s="38"/>
      <c r="AL620" s="38"/>
    </row>
    <row r="621" spans="1:38">
      <c r="A621" s="71"/>
      <c r="B621" s="71"/>
      <c r="C621" s="38"/>
      <c r="D621" s="71"/>
      <c r="E621" s="38"/>
      <c r="F621" s="71"/>
      <c r="G621" s="38"/>
      <c r="H621" s="71"/>
      <c r="I621" s="38"/>
      <c r="J621" s="38"/>
      <c r="K621" s="38"/>
      <c r="L621" s="38"/>
      <c r="M621" s="38"/>
      <c r="N621" s="38"/>
      <c r="O621" s="38"/>
      <c r="P621" s="38"/>
      <c r="Q621" s="38"/>
      <c r="R621" s="38"/>
      <c r="S621" s="38"/>
      <c r="AC621" s="38"/>
      <c r="AD621" s="38"/>
      <c r="AE621" s="38"/>
      <c r="AF621" s="38"/>
      <c r="AG621" s="38"/>
      <c r="AH621" s="38"/>
      <c r="AI621" s="38"/>
      <c r="AJ621" s="38"/>
      <c r="AK621" s="38"/>
      <c r="AL621" s="38"/>
    </row>
    <row r="622" spans="1:38">
      <c r="A622" s="71"/>
      <c r="B622" s="71"/>
      <c r="C622" s="38"/>
      <c r="D622" s="71"/>
      <c r="E622" s="38"/>
      <c r="F622" s="71"/>
      <c r="G622" s="38"/>
      <c r="H622" s="71"/>
      <c r="I622" s="38"/>
      <c r="J622" s="38"/>
      <c r="K622" s="38"/>
      <c r="L622" s="38"/>
      <c r="M622" s="38"/>
      <c r="N622" s="38"/>
      <c r="O622" s="38"/>
      <c r="P622" s="38"/>
      <c r="Q622" s="38"/>
      <c r="R622" s="38"/>
      <c r="S622" s="38"/>
      <c r="AC622" s="38"/>
      <c r="AD622" s="38"/>
      <c r="AE622" s="38"/>
      <c r="AF622" s="38"/>
      <c r="AG622" s="38"/>
      <c r="AH622" s="38"/>
      <c r="AI622" s="38"/>
      <c r="AJ622" s="38"/>
      <c r="AK622" s="38"/>
      <c r="AL622" s="38"/>
    </row>
    <row r="623" spans="1:38">
      <c r="A623" s="71"/>
      <c r="B623" s="71"/>
      <c r="C623" s="38"/>
      <c r="D623" s="71"/>
      <c r="E623" s="38"/>
      <c r="F623" s="71"/>
      <c r="G623" s="38"/>
      <c r="H623" s="71"/>
      <c r="I623" s="38"/>
      <c r="J623" s="38"/>
      <c r="K623" s="38"/>
      <c r="L623" s="38"/>
      <c r="M623" s="38"/>
      <c r="N623" s="38"/>
      <c r="O623" s="38"/>
      <c r="P623" s="38"/>
      <c r="Q623" s="38"/>
      <c r="R623" s="38"/>
      <c r="S623" s="38"/>
      <c r="AC623" s="38"/>
      <c r="AD623" s="38"/>
      <c r="AE623" s="38"/>
      <c r="AF623" s="38"/>
      <c r="AG623" s="38"/>
      <c r="AH623" s="38"/>
      <c r="AI623" s="38"/>
      <c r="AJ623" s="38"/>
      <c r="AK623" s="38"/>
      <c r="AL623" s="38"/>
    </row>
    <row r="624" spans="1:38">
      <c r="A624" s="71"/>
      <c r="B624" s="71"/>
      <c r="C624" s="38"/>
      <c r="D624" s="71"/>
      <c r="E624" s="38"/>
      <c r="F624" s="71"/>
      <c r="G624" s="38"/>
      <c r="H624" s="71"/>
      <c r="I624" s="38"/>
      <c r="J624" s="38"/>
      <c r="K624" s="38"/>
      <c r="L624" s="38"/>
      <c r="M624" s="38"/>
      <c r="N624" s="38"/>
      <c r="O624" s="38"/>
      <c r="P624" s="38"/>
      <c r="Q624" s="38"/>
      <c r="R624" s="38"/>
      <c r="S624" s="38"/>
      <c r="AC624" s="38"/>
      <c r="AD624" s="38"/>
      <c r="AE624" s="38"/>
      <c r="AF624" s="38"/>
      <c r="AG624" s="38"/>
      <c r="AH624" s="38"/>
      <c r="AI624" s="38"/>
      <c r="AJ624" s="38"/>
      <c r="AK624" s="38"/>
      <c r="AL624" s="38"/>
    </row>
    <row r="625" spans="1:38">
      <c r="A625" s="71"/>
      <c r="B625" s="71"/>
      <c r="C625" s="38"/>
      <c r="D625" s="71"/>
      <c r="E625" s="38"/>
      <c r="F625" s="71"/>
      <c r="G625" s="38"/>
      <c r="H625" s="71"/>
      <c r="I625" s="38"/>
      <c r="J625" s="38"/>
      <c r="K625" s="38"/>
      <c r="L625" s="38"/>
      <c r="M625" s="38"/>
      <c r="N625" s="38"/>
      <c r="O625" s="38"/>
      <c r="P625" s="38"/>
      <c r="Q625" s="38"/>
      <c r="R625" s="38"/>
      <c r="S625" s="38"/>
      <c r="AC625" s="38"/>
      <c r="AD625" s="38"/>
      <c r="AE625" s="38"/>
      <c r="AF625" s="38"/>
      <c r="AG625" s="38"/>
      <c r="AH625" s="38"/>
      <c r="AI625" s="38"/>
      <c r="AJ625" s="38"/>
      <c r="AK625" s="38"/>
      <c r="AL625" s="38"/>
    </row>
    <row r="626" spans="1:38">
      <c r="A626" s="71"/>
      <c r="B626" s="71"/>
      <c r="C626" s="38"/>
      <c r="D626" s="71"/>
      <c r="E626" s="38"/>
      <c r="F626" s="71"/>
      <c r="G626" s="38"/>
      <c r="H626" s="71"/>
      <c r="I626" s="38"/>
      <c r="J626" s="38"/>
      <c r="K626" s="38"/>
      <c r="L626" s="38"/>
      <c r="M626" s="38"/>
      <c r="N626" s="38"/>
      <c r="O626" s="38"/>
      <c r="P626" s="38"/>
      <c r="Q626" s="38"/>
      <c r="R626" s="38"/>
      <c r="S626" s="38"/>
      <c r="AC626" s="38"/>
      <c r="AD626" s="38"/>
      <c r="AE626" s="38"/>
      <c r="AF626" s="38"/>
      <c r="AG626" s="38"/>
      <c r="AH626" s="38"/>
      <c r="AI626" s="38"/>
      <c r="AJ626" s="38"/>
      <c r="AK626" s="38"/>
      <c r="AL626" s="38"/>
    </row>
  </sheetData>
  <mergeCells count="26">
    <mergeCell ref="A104:AB104"/>
    <mergeCell ref="A103:AB103"/>
    <mergeCell ref="A4:A10"/>
    <mergeCell ref="B10:C10"/>
    <mergeCell ref="D10:E10"/>
    <mergeCell ref="U10:V10"/>
    <mergeCell ref="W10:X10"/>
    <mergeCell ref="AA10:AB10"/>
    <mergeCell ref="H10:I10"/>
    <mergeCell ref="F10:G10"/>
    <mergeCell ref="Y10:Z10"/>
    <mergeCell ref="B4:AJ4"/>
    <mergeCell ref="U7:AL7"/>
    <mergeCell ref="B7:R7"/>
    <mergeCell ref="AK10:AL10"/>
    <mergeCell ref="A1:AL1"/>
    <mergeCell ref="A98:AB98"/>
    <mergeCell ref="AG10:AH10"/>
    <mergeCell ref="A97:AB97"/>
    <mergeCell ref="L10:M10"/>
    <mergeCell ref="AI10:AJ10"/>
    <mergeCell ref="N10:O10"/>
    <mergeCell ref="AE10:AF10"/>
    <mergeCell ref="AC10:AD10"/>
    <mergeCell ref="P10:Q10"/>
    <mergeCell ref="R10:S10"/>
  </mergeCells>
  <printOptions horizontalCentered="1"/>
  <pageMargins left="0.78740157480314965" right="0.78740157480314965" top="0.78740157480314965" bottom="0.78740157480314965" header="0.39370078740157483" footer="0.39370078740157483"/>
  <pageSetup scale="75" fitToHeight="2" orientation="portrait" r:id="rId1"/>
  <headerFooter alignWithMargins="0">
    <oddFooter>&amp;R&amp;9&amp;P de &amp;N</oddFooter>
  </headerFooter>
  <rowBreaks count="1" manualBreakCount="1">
    <brk id="6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24</vt:i4>
      </vt:variant>
    </vt:vector>
  </HeadingPairs>
  <TitlesOfParts>
    <vt:vector size="36" baseType="lpstr">
      <vt:lpstr>9.1.1</vt:lpstr>
      <vt:lpstr>9.1.2</vt:lpstr>
      <vt:lpstr>9.1.3</vt:lpstr>
      <vt:lpstr>9.1.4</vt:lpstr>
      <vt:lpstr>9.1.5</vt:lpstr>
      <vt:lpstr>9.1.6</vt:lpstr>
      <vt:lpstr>9.1.7</vt:lpstr>
      <vt:lpstr>9.1.8</vt:lpstr>
      <vt:lpstr>9.1.9</vt:lpstr>
      <vt:lpstr>9.1.10</vt:lpstr>
      <vt:lpstr>9.1.11</vt:lpstr>
      <vt:lpstr>9.1.12</vt:lpstr>
      <vt:lpstr>'9.1.1'!Área_de_impresión</vt:lpstr>
      <vt:lpstr>'9.1.10'!Área_de_impresión</vt:lpstr>
      <vt:lpstr>'9.1.11'!Área_de_impresión</vt:lpstr>
      <vt:lpstr>'9.1.12'!Área_de_impresión</vt:lpstr>
      <vt:lpstr>'9.1.2'!Área_de_impresión</vt:lpstr>
      <vt:lpstr>'9.1.3'!Área_de_impresión</vt:lpstr>
      <vt:lpstr>'9.1.4'!Área_de_impresión</vt:lpstr>
      <vt:lpstr>'9.1.5'!Área_de_impresión</vt:lpstr>
      <vt:lpstr>'9.1.6'!Área_de_impresión</vt:lpstr>
      <vt:lpstr>'9.1.7'!Área_de_impresión</vt:lpstr>
      <vt:lpstr>'9.1.8'!Área_de_impresión</vt:lpstr>
      <vt:lpstr>'9.1.9'!Área_de_impresión</vt:lpstr>
      <vt:lpstr>'9.1.1'!Títulos_a_imprimir</vt:lpstr>
      <vt:lpstr>'9.1.10'!Títulos_a_imprimir</vt:lpstr>
      <vt:lpstr>'9.1.11'!Títulos_a_imprimir</vt:lpstr>
      <vt:lpstr>'9.1.12'!Títulos_a_imprimir</vt:lpstr>
      <vt:lpstr>'9.1.2'!Títulos_a_imprimir</vt:lpstr>
      <vt:lpstr>'9.1.3'!Títulos_a_imprimir</vt:lpstr>
      <vt:lpstr>'9.1.4'!Títulos_a_imprimir</vt:lpstr>
      <vt:lpstr>'9.1.5'!Títulos_a_imprimir</vt:lpstr>
      <vt:lpstr>'9.1.6'!Títulos_a_imprimir</vt:lpstr>
      <vt:lpstr>'9.1.7'!Títulos_a_imprimir</vt:lpstr>
      <vt:lpstr>'9.1.8'!Títulos_a_imprimir</vt:lpstr>
      <vt:lpstr>'9.1.9'!Títulos_a_imprimir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Slvestre</dc:creator>
  <cp:lastModifiedBy>Viman</cp:lastModifiedBy>
  <cp:lastPrinted>2012-10-26T22:02:49Z</cp:lastPrinted>
  <dcterms:created xsi:type="dcterms:W3CDTF">2006-10-10T00:17:58Z</dcterms:created>
  <dcterms:modified xsi:type="dcterms:W3CDTF">2019-08-06T14:42:02Z</dcterms:modified>
</cp:coreProperties>
</file>